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00.6\Back Office\Fund\fund\آهنگ سهام\گزارش ماهانه\سال 99\اسفند\"/>
    </mc:Choice>
  </mc:AlternateContent>
  <xr:revisionPtr revIDLastSave="0" documentId="13_ncr:1_{6F8A521E-A072-4F7F-A70C-B70822E9DE88}" xr6:coauthVersionLast="46" xr6:coauthVersionMax="46" xr10:uidLastSave="{00000000-0000-0000-0000-000000000000}"/>
  <bookViews>
    <workbookView xWindow="-120" yWindow="-120" windowWidth="29040" windowHeight="15840" tabRatio="920" activeTab="11" xr2:uid="{00000000-000D-0000-FFFF-FFFF00000000}"/>
  </bookViews>
  <sheets>
    <sheet name="روکش" sheetId="20" r:id="rId1"/>
    <sheet name="سهام" sheetId="1" r:id="rId2"/>
    <sheet name="سپرده " sheetId="6" r:id="rId3"/>
    <sheet name="جمع درآمدها" sheetId="15" r:id="rId4"/>
    <sheet name="سود اوراق بهادار و سپرده بانکی " sheetId="7" r:id="rId5"/>
    <sheet name="درآمد سود سهام " sheetId="8" r:id="rId6"/>
    <sheet name="درآمد ناشی از فروش " sheetId="10" r:id="rId7"/>
    <sheet name="درآمد ناشی از تغییر قیمت اوراق " sheetId="9" r:id="rId8"/>
    <sheet name="سرمایه‌گذاری در سهام " sheetId="11" r:id="rId9"/>
    <sheet name="سرمایه‌گذاری در اوراق بهادار " sheetId="18" r:id="rId10"/>
    <sheet name="درآمد سپرده بانکی " sheetId="13" r:id="rId11"/>
    <sheet name="سایر درآمدها " sheetId="14" r:id="rId12"/>
  </sheets>
  <definedNames>
    <definedName name="_xlnm.Print_Area" localSheetId="3">'جمع درآمدها'!$A$1:$I$13</definedName>
    <definedName name="_xlnm.Print_Area" localSheetId="5">'درآمد سود سهام '!$A$1:$S$22</definedName>
    <definedName name="_xlnm.Print_Area" localSheetId="6">'درآمد ناشی از فروش '!$A$1:$R$59</definedName>
    <definedName name="_xlnm.Print_Area" localSheetId="0">روکش!$A$1:$M$36</definedName>
    <definedName name="_xlnm.Print_Area" localSheetId="11">'سایر درآمدها '!$A$1:$E$13</definedName>
    <definedName name="_xlnm.Print_Area" localSheetId="2">'سپرده '!$A$1:$T$11</definedName>
    <definedName name="_xlnm.Print_Area" localSheetId="9">'سرمایه‌گذاری در اوراق بهادار '!$A$1:$Q$13</definedName>
    <definedName name="_xlnm.Print_Area" localSheetId="8">'سرمایه‌گذاری در سهام '!$A$1:$U$60</definedName>
    <definedName name="_xlnm.Print_Area" localSheetId="1">سهام!$A$1:$Z$35</definedName>
    <definedName name="_xlnm.Print_Titles" localSheetId="6">'درآمد ناشی از فروش '!$7:$8</definedName>
    <definedName name="_xlnm.Print_Titles" localSheetId="8">'سرمایه‌گذاری در سهام '!$8:$9</definedName>
  </definedNames>
  <calcPr calcId="191029"/>
</workbook>
</file>

<file path=xl/calcChain.xml><?xml version="1.0" encoding="utf-8"?>
<calcChain xmlns="http://schemas.openxmlformats.org/spreadsheetml/2006/main">
  <c r="E12" i="14" l="1"/>
  <c r="I13" i="13"/>
  <c r="E13" i="13"/>
  <c r="D60" i="11"/>
  <c r="E60" i="11"/>
  <c r="F60" i="11"/>
  <c r="G60" i="11"/>
  <c r="H60" i="11"/>
  <c r="I60" i="11"/>
  <c r="J60" i="11"/>
  <c r="K60" i="11"/>
  <c r="L60" i="11"/>
  <c r="M60" i="11"/>
  <c r="N60" i="11"/>
  <c r="O60" i="11"/>
  <c r="P60" i="11"/>
  <c r="Q60" i="11"/>
  <c r="R60" i="11"/>
  <c r="S60" i="11"/>
  <c r="T60" i="11"/>
  <c r="U60" i="11"/>
  <c r="V60" i="11"/>
  <c r="C60" i="11"/>
  <c r="C27" i="9"/>
  <c r="D27" i="9"/>
  <c r="E27" i="9"/>
  <c r="F27" i="9"/>
  <c r="G27" i="9"/>
  <c r="H27" i="9"/>
  <c r="I27" i="9"/>
  <c r="J27" i="9"/>
  <c r="K27" i="9"/>
  <c r="L27" i="9"/>
  <c r="M27" i="9"/>
  <c r="N27" i="9"/>
  <c r="O27" i="9"/>
  <c r="P27" i="9"/>
  <c r="Q27" i="9"/>
  <c r="C59" i="10"/>
  <c r="D59" i="10"/>
  <c r="E59" i="10"/>
  <c r="F59" i="10"/>
  <c r="G59" i="10"/>
  <c r="H59" i="10"/>
  <c r="I59" i="10"/>
  <c r="J59" i="10"/>
  <c r="K59" i="10"/>
  <c r="L59" i="10"/>
  <c r="M59" i="10"/>
  <c r="N59" i="10"/>
  <c r="O59" i="10"/>
  <c r="P59" i="10"/>
  <c r="Q59" i="10"/>
  <c r="D22" i="8"/>
  <c r="E22" i="8"/>
  <c r="F22" i="8"/>
  <c r="G22" i="8"/>
  <c r="H22" i="8"/>
  <c r="I22" i="8"/>
  <c r="J22" i="8"/>
  <c r="K22" i="8"/>
  <c r="L22" i="8"/>
  <c r="M22" i="8"/>
  <c r="N22" i="8"/>
  <c r="O22" i="8"/>
  <c r="P22" i="8"/>
  <c r="Q22" i="8"/>
  <c r="R22" i="8"/>
  <c r="S22" i="8"/>
  <c r="I10" i="15"/>
  <c r="K11" i="6"/>
  <c r="M11" i="6"/>
  <c r="O11" i="6"/>
  <c r="Q11" i="6"/>
  <c r="Y31" i="1"/>
  <c r="X31" i="1"/>
  <c r="C31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W31" i="1"/>
  <c r="E9" i="15" l="1"/>
  <c r="I9" i="15" l="1"/>
  <c r="E12" i="15"/>
  <c r="I12" i="15" s="1"/>
  <c r="C12" i="14"/>
  <c r="K13" i="13"/>
  <c r="E11" i="15"/>
  <c r="I11" i="15" s="1"/>
  <c r="G13" i="13"/>
  <c r="S11" i="7"/>
  <c r="Q11" i="7"/>
  <c r="O11" i="7"/>
  <c r="M11" i="7"/>
  <c r="K11" i="7"/>
  <c r="I11" i="7"/>
  <c r="S11" i="6"/>
  <c r="E13" i="15" l="1"/>
  <c r="G9" i="15" s="1"/>
  <c r="I7" i="8"/>
  <c r="O7" i="8"/>
  <c r="A4" i="15" l="1"/>
  <c r="Q6" i="6"/>
  <c r="K6" i="6"/>
  <c r="E4" i="6"/>
  <c r="A3" i="18"/>
  <c r="A3" i="13" s="1"/>
  <c r="C4" i="18"/>
  <c r="E11" i="18" l="1"/>
  <c r="G11" i="18"/>
  <c r="H11" i="18"/>
  <c r="J11" i="18"/>
  <c r="K11" i="18"/>
  <c r="L11" i="18"/>
  <c r="M11" i="18"/>
  <c r="N11" i="18"/>
  <c r="O11" i="18"/>
  <c r="P11" i="18"/>
  <c r="Q11" i="18"/>
  <c r="E10" i="15" s="1"/>
  <c r="R11" i="18"/>
  <c r="I11" i="18"/>
  <c r="V31" i="1"/>
  <c r="I13" i="15" l="1"/>
  <c r="F11" i="18"/>
  <c r="G10" i="15" l="1"/>
  <c r="G11" i="15"/>
  <c r="A4" i="7"/>
  <c r="A4" i="8" l="1"/>
  <c r="A4" i="10" s="1"/>
  <c r="A4" i="9" s="1"/>
  <c r="A4" i="11" s="1"/>
  <c r="A4" i="18" s="1"/>
  <c r="A4" i="13" s="1"/>
  <c r="A4" i="14" s="1"/>
  <c r="Z34" i="1" l="1"/>
  <c r="F13" i="15"/>
  <c r="H13" i="15"/>
  <c r="F13" i="13" l="1"/>
  <c r="H13" i="13"/>
  <c r="J13" i="13"/>
  <c r="L13" i="13"/>
  <c r="G12" i="15" l="1"/>
  <c r="G13" i="15" s="1"/>
</calcChain>
</file>

<file path=xl/sharedStrings.xml><?xml version="1.0" encoding="utf-8"?>
<sst xmlns="http://schemas.openxmlformats.org/spreadsheetml/2006/main" count="527" uniqueCount="165">
  <si>
    <t>صندوق سرمایه‌گذاری مشترک سرمایه دنیا</t>
  </si>
  <si>
    <t>صورت وضعیت پورتفوی</t>
  </si>
  <si>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</si>
  <si>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</si>
  <si>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</si>
  <si>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</si>
  <si>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</si>
  <si>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</si>
  <si>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</si>
  <si>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</si>
  <si>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</si>
  <si>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</si>
  <si>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</si>
  <si>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</si>
  <si>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تاریخ سر رسید</t>
  </si>
  <si>
    <t>نرخ سود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</si>
  <si>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</si>
  <si>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</si>
  <si>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</si>
  <si>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</si>
  <si>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</si>
  <si>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</si>
  <si>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</si>
  <si>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</si>
  <si>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</si>
  <si>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</si>
  <si>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دی حافظ</t>
  </si>
  <si>
    <t>0204407753001</t>
  </si>
  <si>
    <t>1395/12/22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</si>
  <si>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</si>
  <si>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</si>
  <si>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</si>
  <si>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</si>
  <si>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</si>
  <si>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</si>
  <si>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</si>
  <si>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</si>
  <si>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</si>
  <si>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</si>
  <si>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</si>
  <si>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</si>
  <si>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</si>
  <si>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</si>
  <si>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</si>
  <si>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</si>
  <si>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</si>
  <si>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</si>
  <si>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</si>
  <si>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</si>
  <si>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</si>
  <si>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</si>
  <si>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</si>
  <si>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</si>
  <si>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</si>
  <si>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</si>
  <si>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</si>
  <si>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</si>
  <si>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</si>
  <si>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 xml:space="preserve">سرمایه‌گذاری در سهام </t>
  </si>
  <si>
    <t xml:space="preserve">درآمد سپرده بانکی </t>
  </si>
  <si>
    <t>برای ماه منتهی به 1398/04/31</t>
  </si>
  <si>
    <t>درآمد سود اوراق</t>
  </si>
  <si>
    <t>جمع</t>
  </si>
  <si>
    <t>بانک خاورمیانه مهستان</t>
  </si>
  <si>
    <t>1005-10-810-707073565</t>
  </si>
  <si>
    <t>1398/06/20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</si>
  <si>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</si>
  <si>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</si>
  <si>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</si>
  <si>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</si>
  <si>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</si>
  <si>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</si>
  <si>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‫1-2</t>
  </si>
  <si>
    <t>‫2-2</t>
  </si>
  <si>
    <t>‫3-2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</si>
  <si>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</si>
  <si>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</si>
  <si>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</si>
  <si>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</si>
  <si>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د-درآمد ناشی از تغییر قیمت اوراق بهادار</t>
  </si>
  <si>
    <t>1-2-درآمد حاصل از سرمایه­گذاری در سهام و حق تقدم سهام:</t>
  </si>
  <si>
    <t>3-2-درآمد حاصل از سرمایه 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</si>
  <si>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</si>
  <si>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</si>
  <si>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پتروشیمی پردیس</t>
  </si>
  <si>
    <t>پتروشیمی‌شیراز</t>
  </si>
  <si>
    <t>تراکتورسازی‌ایران‌</t>
  </si>
  <si>
    <t>ح . تراکتورسازی‌ایران‌</t>
  </si>
  <si>
    <t>سرمایه گذاری دارویی تامین</t>
  </si>
  <si>
    <t>سرمایه‌گذاری‌صندوق‌بازنشستگی‌</t>
  </si>
  <si>
    <t>سرمایه‌گذاری‌غدیر(هلدینگ‌</t>
  </si>
  <si>
    <t>سیمان خوزستان</t>
  </si>
  <si>
    <t>سیمان‌ارومیه‌</t>
  </si>
  <si>
    <t>فولاد مبارکه اصفهان</t>
  </si>
  <si>
    <t>گروه مپنا (سهامی عام)</t>
  </si>
  <si>
    <t>گسترش نفت و گاز پارسیان</t>
  </si>
  <si>
    <t>م .صنایع و معادن احیاء سپاهان</t>
  </si>
  <si>
    <t>ملی‌ صنایع‌ مس‌ ایران‌</t>
  </si>
  <si>
    <t>سکه تمام بهارتحویل1روزه صادرات</t>
  </si>
  <si>
    <t>سکه تمام بهارتحویلی 1روزه رفاه</t>
  </si>
  <si>
    <t>بانک ملت</t>
  </si>
  <si>
    <t>نفت‌ بهران‌</t>
  </si>
  <si>
    <t>پخش البرز</t>
  </si>
  <si>
    <t>قنداصفهان‌</t>
  </si>
  <si>
    <t>صنعتی دوده فام</t>
  </si>
  <si>
    <t>معدنی و صنعتی گل گهر</t>
  </si>
  <si>
    <t>اسنادخزانه-م3بودجه97-990721</t>
  </si>
  <si>
    <t>صورت وضعیت پرتفوی</t>
  </si>
  <si>
    <t>داروسازی تولید دارو</t>
  </si>
  <si>
    <t>ح . معدنی و صنعتی گل گهر</t>
  </si>
  <si>
    <t>مجتمع صنایع لاستیک یزد</t>
  </si>
  <si>
    <t>گروه‌بهمن‌</t>
  </si>
  <si>
    <t>100560915111178729</t>
  </si>
  <si>
    <t>سپرده بلند مدت</t>
  </si>
  <si>
    <t>1399/02/01</t>
  </si>
  <si>
    <t>1399/02/07</t>
  </si>
  <si>
    <t>‫4-2</t>
  </si>
  <si>
    <t>سرمایه‌ گذاری‌ البرز(هلدینگ‌</t>
  </si>
  <si>
    <t>گروه دارویی برکت</t>
  </si>
  <si>
    <t>گروه دارویی سبحان</t>
  </si>
  <si>
    <t>قند مرودشت‌</t>
  </si>
  <si>
    <t>1399/03/25</t>
  </si>
  <si>
    <t xml:space="preserve">گزارش وضعیت پرتفوی ماهانه </t>
  </si>
  <si>
    <t>برای ماه منتهی به 1399/04/31</t>
  </si>
  <si>
    <t>1399/04/31</t>
  </si>
  <si>
    <t>توسعه‌ معادن‌ روی‌ ایران‌</t>
  </si>
  <si>
    <t>ح .گروه دارویی سبحان</t>
  </si>
  <si>
    <t>تولیدات پتروشیمی قائد بصیر</t>
  </si>
  <si>
    <t>داروسازی‌ جابرابن‌حیان‌</t>
  </si>
  <si>
    <t>فولاد  خوزستان</t>
  </si>
  <si>
    <t>داروسازی‌ اسوه‌</t>
  </si>
  <si>
    <t>1399/04/29</t>
  </si>
  <si>
    <t>1399/04/15</t>
  </si>
  <si>
    <t>1399/04/03</t>
  </si>
  <si>
    <t>1399/04/21</t>
  </si>
  <si>
    <t>فرآورده‌های‌نسوزآذر</t>
  </si>
  <si>
    <t>سیمان فارس و خوزستان</t>
  </si>
  <si>
    <t>1399/05/15</t>
  </si>
  <si>
    <t>1399/06/16</t>
  </si>
  <si>
    <t>1399/07/30</t>
  </si>
  <si>
    <t>فروشگاههای زنجیره ای افق کوروش</t>
  </si>
  <si>
    <t>1399/07/10</t>
  </si>
  <si>
    <t>1399/08/30</t>
  </si>
  <si>
    <t>ح . فرآورده‌های‌نسوزآذر</t>
  </si>
  <si>
    <t>بانک خاورمیانه</t>
  </si>
  <si>
    <t>پتروشیمی تندگویان</t>
  </si>
  <si>
    <t>سرمایه گذاری صبا تامین</t>
  </si>
  <si>
    <t>سیمان ساوه</t>
  </si>
  <si>
    <t>سرمایه گذاری کشاورزی کوثر</t>
  </si>
  <si>
    <t>صندوق واسطه گری مالی یکم-سهام</t>
  </si>
  <si>
    <t>تامین سرمایه بانک ملت</t>
  </si>
  <si>
    <t>1399/09/25</t>
  </si>
  <si>
    <t>سرمایه‌گذاری در اوراق بهادار  بادرآمد ثابت</t>
  </si>
  <si>
    <t>زغال سنگ پروده طبس</t>
  </si>
  <si>
    <t>1399/11/30</t>
  </si>
  <si>
    <t>تعدیل کارمزد کارگزاری توسعه معاملات کیان</t>
  </si>
  <si>
    <t xml:space="preserve"> منتهی به 30 اسفند ماه 1399</t>
  </si>
  <si>
    <t>برای ماه منتهی به 1399/12/30</t>
  </si>
  <si>
    <t>1399/12/30</t>
  </si>
  <si>
    <t>سرمایه گذاری تامین اجتماعی</t>
  </si>
  <si>
    <t>پالایش نفت اصفهان</t>
  </si>
  <si>
    <t>از ابتدای سال مالی تا پایان اسفند ماه</t>
  </si>
  <si>
    <t>طی اسفند ماه</t>
  </si>
  <si>
    <t>1399/12/25</t>
  </si>
  <si>
    <t>از ابتدای سال مالی تا پایان اسفند 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</si>
</sst>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.000%"/>
    <numFmt numFmtId="169" formatCode="0_);[Red]\(0\)"/>
    <numFmt numFmtId="170" formatCode="0.0%"/>
  </numFmts>
  <fonts count="35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b/>
      <sz val="48"/>
      <color rgb="FF000000"/>
      <name val="B Nazanin"/>
      <charset val="178"/>
    </font>
    <font>
      <sz val="48"/>
      <name val="B Nazanin"/>
      <charset val="178"/>
    </font>
    <font>
      <b/>
      <sz val="26"/>
      <color rgb="FF0062AC"/>
      <name val="B Titr"/>
      <charset val="178"/>
    </font>
    <font>
      <b/>
      <sz val="1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</cellStyleXfs>
  <cellXfs count="138">
    <xf numFmtId="0" fontId="0" fillId="0" borderId="0" xfId="0"/>
    <xf numFmtId="0" fontId="4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3" fontId="4" fillId="0" borderId="2" xfId="0" applyNumberFormat="1" applyFont="1" applyBorder="1"/>
    <xf numFmtId="0" fontId="5" fillId="0" borderId="4" xfId="0" applyFont="1" applyBorder="1" applyAlignment="1">
      <alignment horizontal="center" vertical="center"/>
    </xf>
    <xf numFmtId="165" fontId="4" fillId="0" borderId="2" xfId="0" applyNumberFormat="1" applyFont="1" applyBorder="1"/>
    <xf numFmtId="0" fontId="8" fillId="0" borderId="0" xfId="0" applyFont="1"/>
    <xf numFmtId="0" fontId="8" fillId="0" borderId="0" xfId="0" applyFont="1" applyBorder="1"/>
    <xf numFmtId="0" fontId="3" fillId="0" borderId="1" xfId="0" applyFont="1" applyBorder="1" applyAlignment="1">
      <alignment horizontal="center" vertical="center"/>
    </xf>
    <xf numFmtId="0" fontId="7" fillId="0" borderId="0" xfId="0" applyFont="1"/>
    <xf numFmtId="166" fontId="8" fillId="0" borderId="2" xfId="0" applyNumberFormat="1" applyFont="1" applyBorder="1"/>
    <xf numFmtId="0" fontId="9" fillId="0" borderId="0" xfId="0" applyFont="1"/>
    <xf numFmtId="0" fontId="8" fillId="0" borderId="0" xfId="0" applyFont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3" fontId="8" fillId="0" borderId="0" xfId="0" applyNumberFormat="1" applyFont="1"/>
    <xf numFmtId="3" fontId="8" fillId="0" borderId="2" xfId="0" applyNumberFormat="1" applyFont="1" applyBorder="1"/>
    <xf numFmtId="3" fontId="8" fillId="0" borderId="0" xfId="0" applyNumberFormat="1" applyFont="1" applyBorder="1"/>
    <xf numFmtId="165" fontId="8" fillId="0" borderId="0" xfId="0" applyNumberFormat="1" applyFont="1"/>
    <xf numFmtId="165" fontId="8" fillId="0" borderId="0" xfId="0" applyNumberFormat="1" applyFont="1" applyBorder="1"/>
    <xf numFmtId="3" fontId="7" fillId="0" borderId="0" xfId="0" applyNumberFormat="1" applyFont="1" applyBorder="1"/>
    <xf numFmtId="166" fontId="7" fillId="0" borderId="0" xfId="0" applyNumberFormat="1" applyFont="1" applyBorder="1"/>
    <xf numFmtId="165" fontId="8" fillId="0" borderId="0" xfId="0" applyNumberFormat="1" applyFont="1" applyAlignment="1">
      <alignment horizontal="center"/>
    </xf>
    <xf numFmtId="165" fontId="8" fillId="0" borderId="0" xfId="0" applyNumberFormat="1" applyFont="1" applyBorder="1" applyAlignment="1">
      <alignment horizontal="center"/>
    </xf>
    <xf numFmtId="165" fontId="9" fillId="0" borderId="0" xfId="0" applyNumberFormat="1" applyFont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3" fontId="13" fillId="0" borderId="2" xfId="0" applyNumberFormat="1" applyFont="1" applyBorder="1"/>
    <xf numFmtId="168" fontId="13" fillId="0" borderId="2" xfId="1" applyNumberFormat="1" applyFont="1" applyBorder="1"/>
    <xf numFmtId="0" fontId="3" fillId="0" borderId="3" xfId="0" applyFont="1" applyBorder="1" applyAlignment="1">
      <alignment horizontal="center" vertical="center"/>
    </xf>
    <xf numFmtId="165" fontId="8" fillId="0" borderId="2" xfId="0" applyNumberFormat="1" applyFont="1" applyBorder="1"/>
    <xf numFmtId="0" fontId="8" fillId="0" borderId="0" xfId="3" applyFont="1"/>
    <xf numFmtId="10" fontId="8" fillId="0" borderId="0" xfId="0" applyNumberFormat="1" applyFont="1" applyAlignment="1">
      <alignment horizontal="center"/>
    </xf>
    <xf numFmtId="167" fontId="8" fillId="0" borderId="0" xfId="2" applyNumberFormat="1" applyFont="1"/>
    <xf numFmtId="0" fontId="3" fillId="0" borderId="5" xfId="3" applyFont="1" applyBorder="1" applyAlignment="1">
      <alignment horizontal="center" vertical="center" wrapText="1"/>
    </xf>
    <xf numFmtId="0" fontId="8" fillId="0" borderId="5" xfId="3" applyFont="1" applyBorder="1" applyAlignment="1">
      <alignment wrapText="1"/>
    </xf>
    <xf numFmtId="166" fontId="8" fillId="0" borderId="2" xfId="3" applyNumberFormat="1" applyFont="1" applyBorder="1"/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65" fontId="10" fillId="0" borderId="0" xfId="0" applyNumberFormat="1" applyFont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4" fillId="0" borderId="0" xfId="0" applyFont="1" applyAlignment="1">
      <alignment horizontal="right" vertical="center" readingOrder="2"/>
    </xf>
    <xf numFmtId="0" fontId="16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right" vertical="center" readingOrder="2"/>
    </xf>
    <xf numFmtId="169" fontId="8" fillId="0" borderId="0" xfId="0" applyNumberFormat="1" applyFont="1"/>
    <xf numFmtId="169" fontId="4" fillId="0" borderId="0" xfId="0" applyNumberFormat="1" applyFont="1"/>
    <xf numFmtId="169" fontId="8" fillId="0" borderId="0" xfId="3" applyNumberFormat="1" applyFont="1"/>
    <xf numFmtId="169" fontId="8" fillId="0" borderId="0" xfId="0" applyNumberFormat="1" applyFont="1" applyBorder="1"/>
    <xf numFmtId="169" fontId="11" fillId="0" borderId="0" xfId="0" applyNumberFormat="1" applyFont="1"/>
    <xf numFmtId="169" fontId="13" fillId="0" borderId="2" xfId="0" applyNumberFormat="1" applyFont="1" applyBorder="1"/>
    <xf numFmtId="0" fontId="16" fillId="0" borderId="0" xfId="0" applyFont="1" applyAlignment="1">
      <alignment horizontal="right" vertical="center" readingOrder="2"/>
    </xf>
    <xf numFmtId="165" fontId="11" fillId="0" borderId="2" xfId="0" applyNumberFormat="1" applyFont="1" applyBorder="1"/>
    <xf numFmtId="167" fontId="3" fillId="0" borderId="2" xfId="2" applyNumberFormat="1" applyFont="1" applyBorder="1" applyAlignment="1">
      <alignment horizontal="center" vertical="center"/>
    </xf>
    <xf numFmtId="167" fontId="9" fillId="0" borderId="0" xfId="2" applyNumberFormat="1" applyFont="1"/>
    <xf numFmtId="167" fontId="10" fillId="0" borderId="0" xfId="2" applyNumberFormat="1" applyFont="1" applyAlignment="1">
      <alignment horizontal="center" vertical="center"/>
    </xf>
    <xf numFmtId="167" fontId="8" fillId="0" borderId="0" xfId="2" applyNumberFormat="1" applyFont="1" applyBorder="1"/>
    <xf numFmtId="167" fontId="7" fillId="0" borderId="0" xfId="2" applyNumberFormat="1" applyFont="1" applyBorder="1"/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/>
    <xf numFmtId="0" fontId="24" fillId="0" borderId="0" xfId="0" applyFont="1"/>
    <xf numFmtId="0" fontId="23" fillId="0" borderId="0" xfId="0" applyFont="1" applyAlignment="1">
      <alignment horizontal="center"/>
    </xf>
    <xf numFmtId="0" fontId="25" fillId="0" borderId="0" xfId="0" applyFont="1" applyFill="1"/>
    <xf numFmtId="0" fontId="24" fillId="0" borderId="0" xfId="0" applyFont="1" applyBorder="1"/>
    <xf numFmtId="0" fontId="23" fillId="0" borderId="0" xfId="0" applyFont="1"/>
    <xf numFmtId="166" fontId="24" fillId="0" borderId="0" xfId="0" applyNumberFormat="1" applyFont="1"/>
    <xf numFmtId="166" fontId="24" fillId="0" borderId="2" xfId="0" applyNumberFormat="1" applyFont="1" applyBorder="1"/>
    <xf numFmtId="3" fontId="24" fillId="0" borderId="0" xfId="0" applyNumberFormat="1" applyFont="1"/>
    <xf numFmtId="0" fontId="29" fillId="0" borderId="0" xfId="0" applyFont="1"/>
    <xf numFmtId="0" fontId="24" fillId="0" borderId="0" xfId="0" applyFont="1" applyAlignment="1">
      <alignment wrapText="1"/>
    </xf>
    <xf numFmtId="0" fontId="26" fillId="0" borderId="1" xfId="0" applyFont="1" applyBorder="1" applyAlignment="1">
      <alignment horizontal="center" vertical="center" wrapText="1"/>
    </xf>
    <xf numFmtId="167" fontId="26" fillId="0" borderId="1" xfId="2" applyNumberFormat="1" applyFont="1" applyBorder="1" applyAlignment="1">
      <alignment horizontal="center" vertical="center" wrapText="1"/>
    </xf>
    <xf numFmtId="165" fontId="29" fillId="0" borderId="0" xfId="0" applyNumberFormat="1" applyFont="1"/>
    <xf numFmtId="165" fontId="29" fillId="0" borderId="0" xfId="0" applyNumberFormat="1" applyFont="1" applyAlignment="1">
      <alignment wrapText="1"/>
    </xf>
    <xf numFmtId="165" fontId="28" fillId="0" borderId="1" xfId="0" applyNumberFormat="1" applyFont="1" applyBorder="1" applyAlignment="1">
      <alignment horizontal="center" vertical="center" wrapText="1"/>
    </xf>
    <xf numFmtId="165" fontId="30" fillId="0" borderId="2" xfId="0" applyNumberFormat="1" applyFont="1" applyBorder="1"/>
    <xf numFmtId="9" fontId="30" fillId="0" borderId="2" xfId="1" applyFont="1" applyBorder="1"/>
    <xf numFmtId="165" fontId="32" fillId="0" borderId="0" xfId="0" applyNumberFormat="1" applyFont="1"/>
    <xf numFmtId="165" fontId="29" fillId="0" borderId="0" xfId="0" applyNumberFormat="1" applyFont="1" applyAlignment="1">
      <alignment horizontal="center"/>
    </xf>
    <xf numFmtId="0" fontId="34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11" fillId="0" borderId="0" xfId="0" applyNumberFormat="1" applyFont="1"/>
    <xf numFmtId="165" fontId="8" fillId="0" borderId="7" xfId="0" applyNumberFormat="1" applyFont="1" applyBorder="1"/>
    <xf numFmtId="167" fontId="8" fillId="0" borderId="7" xfId="2" applyNumberFormat="1" applyFont="1" applyBorder="1"/>
    <xf numFmtId="165" fontId="8" fillId="0" borderId="2" xfId="0" applyNumberFormat="1" applyFont="1" applyBorder="1" applyAlignment="1">
      <alignment horizontal="center" vertical="center"/>
    </xf>
    <xf numFmtId="10" fontId="8" fillId="0" borderId="2" xfId="1" applyNumberFormat="1" applyFont="1" applyBorder="1" applyAlignment="1">
      <alignment horizontal="center" vertical="center"/>
    </xf>
    <xf numFmtId="3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9" fontId="24" fillId="0" borderId="0" xfId="1" applyFont="1" applyAlignment="1">
      <alignment horizontal="center"/>
    </xf>
    <xf numFmtId="9" fontId="8" fillId="0" borderId="2" xfId="1" applyFont="1" applyBorder="1" applyAlignment="1">
      <alignment horizontal="center" vertical="center"/>
    </xf>
    <xf numFmtId="10" fontId="24" fillId="0" borderId="0" xfId="0" applyNumberFormat="1" applyFont="1" applyAlignment="1">
      <alignment horizontal="center"/>
    </xf>
    <xf numFmtId="0" fontId="30" fillId="0" borderId="0" xfId="0" applyFont="1"/>
    <xf numFmtId="3" fontId="29" fillId="0" borderId="0" xfId="0" applyNumberFormat="1" applyFont="1"/>
    <xf numFmtId="3" fontId="4" fillId="0" borderId="0" xfId="0" applyNumberFormat="1" applyFont="1"/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0" fillId="0" borderId="6" xfId="0" applyFont="1" applyBorder="1" applyAlignment="1">
      <alignment horizontal="center" vertical="center" readingOrder="2"/>
    </xf>
    <xf numFmtId="0" fontId="17" fillId="0" borderId="0" xfId="0" applyFont="1" applyFill="1" applyAlignment="1">
      <alignment horizontal="right" vertical="center" readingOrder="2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8" fillId="0" borderId="0" xfId="0" applyFont="1" applyAlignment="1">
      <alignment horizontal="right" vertical="center" readingOrder="2"/>
    </xf>
    <xf numFmtId="0" fontId="26" fillId="0" borderId="1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165" fontId="28" fillId="0" borderId="0" xfId="0" applyNumberFormat="1" applyFont="1" applyBorder="1" applyAlignment="1">
      <alignment horizontal="center" vertical="center"/>
    </xf>
    <xf numFmtId="165" fontId="28" fillId="0" borderId="1" xfId="0" applyNumberFormat="1" applyFont="1" applyBorder="1" applyAlignment="1">
      <alignment horizontal="center" vertical="center"/>
    </xf>
    <xf numFmtId="0" fontId="33" fillId="0" borderId="0" xfId="0" applyFont="1" applyAlignment="1">
      <alignment horizontal="right" vertical="center" readingOrder="2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70" fontId="24" fillId="0" borderId="2" xfId="1" applyNumberFormat="1" applyFont="1" applyBorder="1"/>
    <xf numFmtId="10" fontId="24" fillId="0" borderId="0" xfId="0" applyNumberFormat="1" applyFont="1"/>
    <xf numFmtId="10" fontId="11" fillId="0" borderId="0" xfId="0" applyNumberFormat="1" applyFont="1"/>
    <xf numFmtId="10" fontId="25" fillId="0" borderId="0" xfId="0" applyNumberFormat="1" applyFont="1" applyAlignment="1">
      <alignment horizontal="center"/>
    </xf>
    <xf numFmtId="10" fontId="29" fillId="0" borderId="0" xfId="0" applyNumberFormat="1" applyFont="1"/>
  </cellXfs>
  <cellStyles count="4">
    <cellStyle name="Comma" xfId="2" builtinId="3"/>
    <cellStyle name="Normal" xfId="0" builtinId="0"/>
    <cellStyle name="Normal 2" xfId="3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83821</xdr:colOff>
      <xdr:row>8</xdr:row>
      <xdr:rowOff>106589</xdr:rowOff>
    </xdr:from>
    <xdr:to>
      <xdr:col>9</xdr:col>
      <xdr:colOff>431800</xdr:colOff>
      <xdr:row>20</xdr:row>
      <xdr:rowOff>21317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786950" y="1630589"/>
          <a:ext cx="4570729" cy="22007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rightToLeft="1" view="pageBreakPreview" topLeftCell="A2" zoomScaleNormal="100" zoomScaleSheetLayoutView="100" workbookViewId="0">
      <selection activeCell="A31" sqref="A31"/>
    </sheetView>
  </sheetViews>
  <sheetFormatPr defaultRowHeight="15"/>
  <sheetData>
    <row r="1" spans="11:12">
      <c r="K1" s="66"/>
      <c r="L1" s="66"/>
    </row>
    <row r="2" spans="11:12">
      <c r="K2" s="66"/>
      <c r="L2" s="66"/>
    </row>
    <row r="3" spans="11:12">
      <c r="K3" s="66"/>
      <c r="L3" s="66"/>
    </row>
    <row r="4" spans="11:12">
      <c r="K4" s="66"/>
      <c r="L4" s="66"/>
    </row>
    <row r="5" spans="11:12">
      <c r="K5" s="66"/>
      <c r="L5" s="66"/>
    </row>
    <row r="6" spans="11:12">
      <c r="K6" s="66"/>
      <c r="L6" s="66"/>
    </row>
    <row r="7" spans="11:12">
      <c r="K7" s="66"/>
      <c r="L7" s="66"/>
    </row>
    <row r="8" spans="11:12">
      <c r="K8" s="66"/>
      <c r="L8" s="66"/>
    </row>
    <row r="9" spans="11:12">
      <c r="K9" s="66"/>
      <c r="L9" s="66"/>
    </row>
    <row r="10" spans="11:12">
      <c r="K10" s="66"/>
      <c r="L10" s="66"/>
    </row>
    <row r="11" spans="11:12">
      <c r="K11" s="66"/>
      <c r="L11" s="66"/>
    </row>
    <row r="12" spans="11:12">
      <c r="K12" s="66"/>
      <c r="L12" s="66"/>
    </row>
    <row r="13" spans="11:12">
      <c r="K13" s="66"/>
      <c r="L13" s="66"/>
    </row>
    <row r="14" spans="11:12">
      <c r="K14" s="66"/>
      <c r="L14" s="66"/>
    </row>
    <row r="15" spans="11:12">
      <c r="K15" s="66"/>
      <c r="L15" s="66"/>
    </row>
    <row r="16" spans="11:12">
      <c r="K16" s="66"/>
      <c r="L16" s="66"/>
    </row>
    <row r="17" spans="1:13">
      <c r="K17" s="66"/>
      <c r="L17" s="66"/>
    </row>
    <row r="18" spans="1:13">
      <c r="K18" s="66"/>
      <c r="L18" s="66"/>
    </row>
    <row r="19" spans="1:13" ht="15" customHeight="1"/>
    <row r="20" spans="1:13" ht="15" customHeight="1"/>
    <row r="21" spans="1:13" ht="15" customHeight="1"/>
    <row r="22" spans="1:13">
      <c r="K22" s="66"/>
      <c r="L22" s="66"/>
    </row>
    <row r="23" spans="1:13" ht="15" customHeight="1">
      <c r="A23" s="104" t="s">
        <v>122</v>
      </c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</row>
    <row r="24" spans="1:13" ht="15" customHeight="1">
      <c r="A24" s="104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</row>
    <row r="25" spans="1:13" ht="15" customHeight="1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</row>
    <row r="26" spans="1:13">
      <c r="A26" s="66"/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</row>
    <row r="27" spans="1:13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</row>
    <row r="28" spans="1:13">
      <c r="A28" s="105" t="s">
        <v>156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</row>
    <row r="29" spans="1:13">
      <c r="A29" s="105"/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</row>
    <row r="30" spans="1:13">
      <c r="A30" s="105"/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</row>
  </sheetData>
  <mergeCells count="2">
    <mergeCell ref="A23:M25"/>
    <mergeCell ref="A28:M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R42"/>
  <sheetViews>
    <sheetView rightToLeft="1" view="pageBreakPreview" zoomScale="60" zoomScaleNormal="100" workbookViewId="0">
      <selection activeCell="O11" sqref="O11"/>
    </sheetView>
  </sheetViews>
  <sheetFormatPr defaultColWidth="9.140625" defaultRowHeight="27.75"/>
  <cols>
    <col min="1" max="1" width="42" style="34" bestFit="1" customWidth="1"/>
    <col min="2" max="2" width="1" style="34" customWidth="1"/>
    <col min="3" max="3" width="9.140625" style="34" customWidth="1"/>
    <col min="4" max="4" width="1" style="34" customWidth="1"/>
    <col min="5" max="5" width="24" style="34" bestFit="1" customWidth="1"/>
    <col min="6" max="6" width="1" style="34" customWidth="1"/>
    <col min="7" max="7" width="19" style="34" bestFit="1" customWidth="1"/>
    <col min="8" max="8" width="1" style="34" customWidth="1"/>
    <col min="9" max="9" width="20.140625" style="34" bestFit="1" customWidth="1"/>
    <col min="10" max="10" width="1" style="34" customWidth="1"/>
    <col min="11" max="11" width="13.28515625" style="34" customWidth="1"/>
    <col min="12" max="12" width="1" style="34" customWidth="1"/>
    <col min="13" max="13" width="24" style="34" bestFit="1" customWidth="1"/>
    <col min="14" max="14" width="1" style="34" customWidth="1"/>
    <col min="15" max="15" width="20.5703125" style="34" bestFit="1" customWidth="1"/>
    <col min="16" max="16" width="1" style="34" customWidth="1"/>
    <col min="17" max="17" width="20.5703125" style="34" bestFit="1" customWidth="1"/>
    <col min="18" max="18" width="1" style="34" customWidth="1"/>
    <col min="19" max="19" width="9.140625" style="34" customWidth="1"/>
    <col min="20" max="16384" width="9.140625" style="34"/>
  </cols>
  <sheetData>
    <row r="2" spans="1:18" ht="30">
      <c r="A2" s="128" t="s">
        <v>67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</row>
    <row r="3" spans="1:18" ht="30">
      <c r="A3" s="128" t="str">
        <f>'سرمایه‌گذاری در سهام '!A3:U3</f>
        <v>صورت وضعیت درآمدها</v>
      </c>
      <c r="B3" s="128"/>
      <c r="C3" s="128" t="s">
        <v>29</v>
      </c>
      <c r="D3" s="128" t="s">
        <v>29</v>
      </c>
      <c r="E3" s="128" t="s">
        <v>29</v>
      </c>
      <c r="F3" s="128" t="s">
        <v>29</v>
      </c>
      <c r="G3" s="128" t="s">
        <v>29</v>
      </c>
      <c r="H3" s="128"/>
      <c r="I3" s="128"/>
      <c r="J3" s="128"/>
      <c r="K3" s="128"/>
      <c r="L3" s="128"/>
      <c r="M3" s="128"/>
      <c r="N3" s="128"/>
      <c r="O3" s="128"/>
      <c r="P3" s="128"/>
      <c r="Q3" s="128"/>
    </row>
    <row r="4" spans="1:18" ht="30">
      <c r="A4" s="128" t="str">
        <f>'سرمایه‌گذاری در سهام '!A4:U4</f>
        <v>برای ماه منتهی به 1399/12/30</v>
      </c>
      <c r="B4" s="128"/>
      <c r="C4" s="128">
        <f>'سرمایه‌گذاری در سهام '!A4:U4</f>
        <v>0</v>
      </c>
      <c r="D4" s="128" t="s">
        <v>60</v>
      </c>
      <c r="E4" s="128" t="s">
        <v>60</v>
      </c>
      <c r="F4" s="128" t="s">
        <v>60</v>
      </c>
      <c r="G4" s="128" t="s">
        <v>60</v>
      </c>
      <c r="H4" s="128"/>
      <c r="I4" s="128"/>
      <c r="J4" s="128"/>
      <c r="K4" s="128"/>
      <c r="L4" s="128"/>
      <c r="M4" s="128"/>
      <c r="N4" s="128"/>
      <c r="O4" s="128"/>
      <c r="P4" s="128"/>
      <c r="Q4" s="128"/>
    </row>
    <row r="5" spans="1:18" ht="30"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6" spans="1:18" ht="32.25">
      <c r="A6" s="129" t="s">
        <v>82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</row>
    <row r="7" spans="1:18" ht="32.25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</row>
    <row r="8" spans="1:18" ht="30">
      <c r="A8" s="128" t="s">
        <v>33</v>
      </c>
      <c r="C8" s="128" t="s">
        <v>162</v>
      </c>
      <c r="D8" s="128" t="s">
        <v>31</v>
      </c>
      <c r="E8" s="128" t="s">
        <v>31</v>
      </c>
      <c r="F8" s="128" t="s">
        <v>31</v>
      </c>
      <c r="G8" s="128" t="s">
        <v>31</v>
      </c>
      <c r="H8" s="128" t="s">
        <v>31</v>
      </c>
      <c r="I8" s="128" t="s">
        <v>31</v>
      </c>
      <c r="K8" s="128" t="s">
        <v>161</v>
      </c>
      <c r="L8" s="128" t="s">
        <v>32</v>
      </c>
      <c r="M8" s="128" t="s">
        <v>32</v>
      </c>
      <c r="N8" s="128" t="s">
        <v>32</v>
      </c>
      <c r="O8" s="128" t="s">
        <v>32</v>
      </c>
      <c r="P8" s="128" t="s">
        <v>32</v>
      </c>
      <c r="Q8" s="128" t="s">
        <v>32</v>
      </c>
    </row>
    <row r="9" spans="1:18" ht="90.75" thickBot="1">
      <c r="A9" s="128" t="s">
        <v>33</v>
      </c>
      <c r="C9" s="37" t="s">
        <v>61</v>
      </c>
      <c r="D9" s="38"/>
      <c r="E9" s="37" t="s">
        <v>50</v>
      </c>
      <c r="F9" s="38"/>
      <c r="G9" s="37" t="s">
        <v>51</v>
      </c>
      <c r="H9" s="38"/>
      <c r="I9" s="37" t="s">
        <v>62</v>
      </c>
      <c r="J9" s="38"/>
      <c r="K9" s="37" t="s">
        <v>61</v>
      </c>
      <c r="L9" s="38"/>
      <c r="M9" s="37" t="s">
        <v>50</v>
      </c>
      <c r="N9" s="38"/>
      <c r="O9" s="37" t="s">
        <v>51</v>
      </c>
      <c r="P9" s="38"/>
      <c r="Q9" s="37" t="s">
        <v>62</v>
      </c>
    </row>
    <row r="10" spans="1:18" ht="36" customHeight="1">
      <c r="A10" s="10" t="s">
        <v>106</v>
      </c>
      <c r="B10" s="7"/>
      <c r="C10" s="15">
        <v>0</v>
      </c>
      <c r="D10" s="7"/>
      <c r="E10" s="15">
        <v>0</v>
      </c>
      <c r="F10" s="7"/>
      <c r="G10" s="15">
        <v>0</v>
      </c>
      <c r="H10" s="7"/>
      <c r="I10" s="15">
        <v>0</v>
      </c>
      <c r="J10" s="7"/>
      <c r="K10" s="15">
        <v>0</v>
      </c>
      <c r="L10" s="7"/>
      <c r="M10" s="15">
        <v>0</v>
      </c>
      <c r="N10" s="7"/>
      <c r="O10" s="15">
        <v>2578399134</v>
      </c>
      <c r="P10" s="7"/>
      <c r="Q10" s="15">
        <v>2578399134</v>
      </c>
    </row>
    <row r="11" spans="1:18" ht="28.5" thickBot="1">
      <c r="E11" s="39">
        <f t="shared" ref="E11:R11" si="0">SUM(E10:E10)</f>
        <v>0</v>
      </c>
      <c r="F11" s="39">
        <f t="shared" si="0"/>
        <v>0</v>
      </c>
      <c r="G11" s="39">
        <f t="shared" si="0"/>
        <v>0</v>
      </c>
      <c r="H11" s="39">
        <f t="shared" si="0"/>
        <v>0</v>
      </c>
      <c r="I11" s="39">
        <f t="shared" si="0"/>
        <v>0</v>
      </c>
      <c r="J11" s="39">
        <f t="shared" si="0"/>
        <v>0</v>
      </c>
      <c r="K11" s="39">
        <f t="shared" si="0"/>
        <v>0</v>
      </c>
      <c r="L11" s="39">
        <f t="shared" si="0"/>
        <v>0</v>
      </c>
      <c r="M11" s="39">
        <f t="shared" si="0"/>
        <v>0</v>
      </c>
      <c r="N11" s="39">
        <f t="shared" si="0"/>
        <v>0</v>
      </c>
      <c r="O11" s="39">
        <f t="shared" si="0"/>
        <v>2578399134</v>
      </c>
      <c r="P11" s="39">
        <f t="shared" si="0"/>
        <v>0</v>
      </c>
      <c r="Q11" s="39">
        <f t="shared" si="0"/>
        <v>2578399134</v>
      </c>
      <c r="R11" s="39">
        <f t="shared" si="0"/>
        <v>0</v>
      </c>
    </row>
    <row r="12" spans="1:18" ht="28.5" thickTop="1"/>
    <row r="13" spans="1:18">
      <c r="M13" s="53"/>
    </row>
    <row r="14" spans="1:18">
      <c r="M14" s="53"/>
    </row>
    <row r="15" spans="1:18">
      <c r="M15" s="53"/>
    </row>
    <row r="16" spans="1:18">
      <c r="M16" s="53"/>
    </row>
    <row r="17" spans="13:13">
      <c r="M17" s="53"/>
    </row>
    <row r="18" spans="13:13">
      <c r="M18" s="53"/>
    </row>
    <row r="19" spans="13:13">
      <c r="M19" s="53"/>
    </row>
    <row r="20" spans="13:13">
      <c r="M20" s="53"/>
    </row>
    <row r="21" spans="13:13">
      <c r="M21" s="53"/>
    </row>
    <row r="22" spans="13:13">
      <c r="M22" s="53"/>
    </row>
    <row r="23" spans="13:13">
      <c r="M23" s="53"/>
    </row>
    <row r="24" spans="13:13">
      <c r="M24" s="53"/>
    </row>
    <row r="25" spans="13:13">
      <c r="M25" s="53"/>
    </row>
    <row r="26" spans="13:13">
      <c r="M26" s="53"/>
    </row>
    <row r="27" spans="13:13">
      <c r="M27" s="53"/>
    </row>
    <row r="28" spans="13:13">
      <c r="M28" s="53"/>
    </row>
    <row r="29" spans="13:13">
      <c r="M29" s="53"/>
    </row>
    <row r="30" spans="13:13">
      <c r="M30" s="53"/>
    </row>
    <row r="31" spans="13:13">
      <c r="M31" s="53"/>
    </row>
    <row r="32" spans="13:13">
      <c r="M32" s="53"/>
    </row>
    <row r="33" spans="13:13">
      <c r="M33" s="53"/>
    </row>
    <row r="34" spans="13:13">
      <c r="M34" s="53"/>
    </row>
    <row r="35" spans="13:13">
      <c r="M35" s="53"/>
    </row>
    <row r="36" spans="13:13">
      <c r="M36" s="53"/>
    </row>
    <row r="37" spans="13:13">
      <c r="M37" s="53"/>
    </row>
    <row r="38" spans="13:13">
      <c r="M38" s="53"/>
    </row>
    <row r="39" spans="13:13">
      <c r="M39" s="53"/>
    </row>
    <row r="40" spans="13:13">
      <c r="M40" s="53"/>
    </row>
    <row r="41" spans="13:13">
      <c r="M41" s="53"/>
    </row>
    <row r="42" spans="13:13">
      <c r="M42" s="53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6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M39"/>
  <sheetViews>
    <sheetView rightToLeft="1" view="pageBreakPreview" zoomScaleNormal="100" zoomScaleSheetLayoutView="100" workbookViewId="0">
      <selection activeCell="I14" sqref="I14"/>
    </sheetView>
  </sheetViews>
  <sheetFormatPr defaultColWidth="9.140625" defaultRowHeight="22.5"/>
  <cols>
    <col min="1" max="1" width="26.140625" style="1" bestFit="1" customWidth="1"/>
    <col min="2" max="2" width="1" style="1" customWidth="1"/>
    <col min="3" max="3" width="31" style="1" bestFit="1" customWidth="1"/>
    <col min="4" max="4" width="1" style="1" customWidth="1"/>
    <col min="5" max="5" width="32.5703125" style="1" bestFit="1" customWidth="1"/>
    <col min="6" max="6" width="1" style="1" customWidth="1"/>
    <col min="7" max="7" width="10" style="1" customWidth="1"/>
    <col min="8" max="8" width="1" style="1" customWidth="1"/>
    <col min="9" max="9" width="32.5703125" style="1" bestFit="1" customWidth="1"/>
    <col min="10" max="10" width="1" style="1" customWidth="1"/>
    <col min="11" max="11" width="10.28515625" style="1" customWidth="1"/>
    <col min="12" max="12" width="1" style="1" customWidth="1"/>
    <col min="13" max="13" width="9.140625" style="1" customWidth="1"/>
    <col min="14" max="16384" width="9.140625" style="1"/>
  </cols>
  <sheetData>
    <row r="2" spans="1:13" ht="24">
      <c r="A2" s="130" t="s">
        <v>67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</row>
    <row r="3" spans="1:13" ht="24">
      <c r="A3" s="130" t="str">
        <f>'سرمایه‌گذاری در اوراق بهادار '!A3:Q3</f>
        <v>صورت وضعیت درآمدها</v>
      </c>
      <c r="B3" s="130" t="s">
        <v>29</v>
      </c>
      <c r="C3" s="130" t="s">
        <v>29</v>
      </c>
      <c r="D3" s="130" t="s">
        <v>29</v>
      </c>
      <c r="E3" s="130" t="s">
        <v>29</v>
      </c>
      <c r="F3" s="130" t="s">
        <v>29</v>
      </c>
      <c r="G3" s="130"/>
      <c r="H3" s="130"/>
      <c r="I3" s="130"/>
      <c r="J3" s="130"/>
      <c r="K3" s="130"/>
      <c r="L3" s="130"/>
      <c r="M3" s="130"/>
    </row>
    <row r="4" spans="1:13" ht="24">
      <c r="A4" s="130" t="str">
        <f>'سرمایه‌گذاری در اوراق بهادار '!A4:Q4</f>
        <v>برای ماه منتهی به 1399/12/30</v>
      </c>
      <c r="B4" s="130" t="s">
        <v>123</v>
      </c>
      <c r="C4" s="130" t="s">
        <v>2</v>
      </c>
      <c r="D4" s="130" t="s">
        <v>2</v>
      </c>
      <c r="E4" s="130" t="s">
        <v>2</v>
      </c>
      <c r="F4" s="130" t="s">
        <v>2</v>
      </c>
      <c r="G4" s="130"/>
      <c r="H4" s="130"/>
      <c r="I4" s="130"/>
      <c r="J4" s="130"/>
      <c r="K4" s="130"/>
      <c r="L4" s="130"/>
      <c r="M4" s="130"/>
    </row>
    <row r="5" spans="1:13" ht="24">
      <c r="B5" s="46"/>
      <c r="C5" s="46"/>
      <c r="D5" s="46"/>
      <c r="E5" s="46"/>
      <c r="F5" s="46"/>
      <c r="G5" s="46"/>
      <c r="H5" s="46"/>
      <c r="I5" s="46"/>
    </row>
    <row r="6" spans="1:13" ht="28.5">
      <c r="A6" s="113" t="s">
        <v>81</v>
      </c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1:13" ht="28.5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</row>
    <row r="8" spans="1:13" ht="24.75" thickBot="1">
      <c r="A8" s="131" t="s">
        <v>53</v>
      </c>
      <c r="B8" s="131" t="s">
        <v>53</v>
      </c>
      <c r="C8" s="131" t="s">
        <v>53</v>
      </c>
      <c r="E8" s="131" t="s">
        <v>162</v>
      </c>
      <c r="F8" s="131" t="s">
        <v>31</v>
      </c>
      <c r="G8" s="131" t="s">
        <v>31</v>
      </c>
      <c r="I8" s="131" t="s">
        <v>161</v>
      </c>
      <c r="J8" s="131" t="s">
        <v>32</v>
      </c>
      <c r="K8" s="131" t="s">
        <v>32</v>
      </c>
    </row>
    <row r="9" spans="1:13" ht="48" thickBot="1">
      <c r="A9" s="5" t="s">
        <v>54</v>
      </c>
      <c r="C9" s="5" t="s">
        <v>19</v>
      </c>
      <c r="E9" s="5" t="s">
        <v>55</v>
      </c>
      <c r="G9" s="86" t="s">
        <v>56</v>
      </c>
      <c r="I9" s="5" t="s">
        <v>55</v>
      </c>
      <c r="K9" s="86" t="s">
        <v>56</v>
      </c>
    </row>
    <row r="10" spans="1:13" ht="26.25">
      <c r="A10" s="29" t="s">
        <v>26</v>
      </c>
      <c r="B10" s="25"/>
      <c r="C10" s="25" t="s">
        <v>27</v>
      </c>
      <c r="D10" s="25"/>
      <c r="E10" s="90">
        <v>0</v>
      </c>
      <c r="F10" s="25"/>
      <c r="G10" s="25" t="s">
        <v>38</v>
      </c>
      <c r="H10" s="25"/>
      <c r="I10" s="90">
        <v>50363793</v>
      </c>
      <c r="J10" s="25"/>
      <c r="K10" s="25" t="s">
        <v>38</v>
      </c>
    </row>
    <row r="11" spans="1:13" ht="26.25">
      <c r="A11" s="29" t="s">
        <v>63</v>
      </c>
      <c r="B11" s="25"/>
      <c r="C11" s="25" t="s">
        <v>64</v>
      </c>
      <c r="D11" s="25"/>
      <c r="E11" s="90">
        <v>19411039</v>
      </c>
      <c r="F11" s="25"/>
      <c r="G11" s="25" t="s">
        <v>38</v>
      </c>
      <c r="H11" s="25"/>
      <c r="I11" s="90">
        <v>2322274009</v>
      </c>
      <c r="J11" s="25"/>
      <c r="K11" s="25" t="s">
        <v>38</v>
      </c>
    </row>
    <row r="12" spans="1:13" ht="26.25">
      <c r="A12" s="29" t="s">
        <v>63</v>
      </c>
      <c r="B12" s="25"/>
      <c r="C12" s="25" t="s">
        <v>112</v>
      </c>
      <c r="D12" s="25"/>
      <c r="E12" s="90">
        <v>140163934</v>
      </c>
      <c r="F12" s="25"/>
      <c r="G12" s="25" t="s">
        <v>38</v>
      </c>
      <c r="H12" s="25"/>
      <c r="I12" s="90">
        <v>4656038250</v>
      </c>
      <c r="J12" s="25"/>
      <c r="K12" s="25" t="s">
        <v>38</v>
      </c>
    </row>
    <row r="13" spans="1:13" ht="36.75" customHeight="1" thickBot="1">
      <c r="E13" s="58">
        <f>SUM(E10:E12)</f>
        <v>159574973</v>
      </c>
      <c r="F13" s="58">
        <f t="shared" ref="F13:L13" si="0">SUM(F10:F12)</f>
        <v>0</v>
      </c>
      <c r="G13" s="58">
        <f>SUM(G10:G12)</f>
        <v>0</v>
      </c>
      <c r="H13" s="58">
        <f t="shared" si="0"/>
        <v>0</v>
      </c>
      <c r="I13" s="58">
        <f>SUM(I10:I12)</f>
        <v>7028676052</v>
      </c>
      <c r="J13" s="58">
        <f t="shared" si="0"/>
        <v>0</v>
      </c>
      <c r="K13" s="58">
        <f>SUM(K10:K12)</f>
        <v>0</v>
      </c>
      <c r="L13" s="6">
        <f t="shared" si="0"/>
        <v>0</v>
      </c>
      <c r="M13" s="52"/>
    </row>
    <row r="14" spans="1:13" ht="23.25" thickTop="1">
      <c r="M14" s="52"/>
    </row>
    <row r="15" spans="1:13">
      <c r="M15" s="52"/>
    </row>
    <row r="16" spans="1:13">
      <c r="M16" s="52"/>
    </row>
    <row r="17" spans="13:13">
      <c r="M17" s="52"/>
    </row>
    <row r="18" spans="13:13">
      <c r="M18" s="52"/>
    </row>
    <row r="19" spans="13:13">
      <c r="M19" s="52"/>
    </row>
    <row r="20" spans="13:13">
      <c r="M20" s="52"/>
    </row>
    <row r="21" spans="13:13">
      <c r="M21" s="52"/>
    </row>
    <row r="22" spans="13:13">
      <c r="M22" s="52"/>
    </row>
    <row r="23" spans="13:13">
      <c r="M23" s="52"/>
    </row>
    <row r="24" spans="13:13">
      <c r="M24" s="52"/>
    </row>
    <row r="25" spans="13:13">
      <c r="M25" s="52"/>
    </row>
    <row r="26" spans="13:13">
      <c r="M26" s="52"/>
    </row>
    <row r="27" spans="13:13">
      <c r="M27" s="52"/>
    </row>
    <row r="28" spans="13:13">
      <c r="M28" s="52"/>
    </row>
    <row r="29" spans="13:13">
      <c r="M29" s="52"/>
    </row>
    <row r="30" spans="13:13">
      <c r="M30" s="52"/>
    </row>
    <row r="31" spans="13:13">
      <c r="M31" s="52"/>
    </row>
    <row r="32" spans="13:13">
      <c r="M32" s="52"/>
    </row>
    <row r="33" spans="13:13">
      <c r="M33" s="52"/>
    </row>
    <row r="34" spans="13:13">
      <c r="M34" s="52"/>
    </row>
    <row r="35" spans="13:13">
      <c r="M35" s="52"/>
    </row>
    <row r="36" spans="13:13">
      <c r="M36" s="52"/>
    </row>
    <row r="37" spans="13:13">
      <c r="M37" s="52"/>
    </row>
    <row r="38" spans="13:13">
      <c r="M38" s="52"/>
    </row>
    <row r="39" spans="13:13">
      <c r="M39" s="52"/>
    </row>
  </sheetData>
  <mergeCells count="7">
    <mergeCell ref="A2:M2"/>
    <mergeCell ref="A3:M3"/>
    <mergeCell ref="A4:M4"/>
    <mergeCell ref="I8:K8"/>
    <mergeCell ref="A8:C8"/>
    <mergeCell ref="E8:G8"/>
    <mergeCell ref="A6:L6"/>
  </mergeCells>
  <pageMargins left="0.7" right="0.7" top="0.75" bottom="0.75" header="0.3" footer="0.3"/>
  <pageSetup paperSize="9" scale="6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M42"/>
  <sheetViews>
    <sheetView rightToLeft="1" tabSelected="1" view="pageBreakPreview" zoomScaleNormal="100" zoomScaleSheetLayoutView="100" workbookViewId="0">
      <selection activeCell="E13" sqref="E13"/>
    </sheetView>
  </sheetViews>
  <sheetFormatPr defaultColWidth="12.140625" defaultRowHeight="22.5"/>
  <cols>
    <col min="1" max="1" width="42.42578125" style="1" bestFit="1" customWidth="1"/>
    <col min="2" max="2" width="2.5703125" style="1" customWidth="1"/>
    <col min="3" max="3" width="18.5703125" style="1" bestFit="1" customWidth="1"/>
    <col min="4" max="4" width="0.7109375" style="1" customWidth="1"/>
    <col min="5" max="5" width="19.85546875" style="1" customWidth="1"/>
    <col min="6" max="16384" width="12.140625" style="1"/>
  </cols>
  <sheetData>
    <row r="2" spans="1:13" ht="24">
      <c r="A2" s="130" t="s">
        <v>67</v>
      </c>
      <c r="B2" s="130"/>
      <c r="C2" s="130"/>
      <c r="D2" s="130"/>
      <c r="E2" s="130"/>
    </row>
    <row r="3" spans="1:13" ht="24">
      <c r="A3" s="130" t="s">
        <v>29</v>
      </c>
      <c r="B3" s="130" t="s">
        <v>29</v>
      </c>
      <c r="C3" s="130" t="s">
        <v>29</v>
      </c>
      <c r="D3" s="130" t="s">
        <v>29</v>
      </c>
      <c r="E3" s="130"/>
    </row>
    <row r="4" spans="1:13" ht="24">
      <c r="A4" s="130" t="str">
        <f>'درآمد سپرده بانکی '!A4:M4</f>
        <v>برای ماه منتهی به 1399/12/30</v>
      </c>
      <c r="B4" s="130" t="s">
        <v>2</v>
      </c>
      <c r="C4" s="130" t="s">
        <v>2</v>
      </c>
      <c r="D4" s="130" t="s">
        <v>2</v>
      </c>
      <c r="E4" s="130"/>
    </row>
    <row r="5" spans="1:13" ht="24">
      <c r="A5" s="46"/>
      <c r="B5" s="46"/>
      <c r="C5" s="46"/>
      <c r="D5" s="46"/>
      <c r="E5" s="46"/>
    </row>
    <row r="6" spans="1:13" ht="28.5">
      <c r="A6" s="113" t="s">
        <v>83</v>
      </c>
      <c r="B6" s="113"/>
      <c r="C6" s="113"/>
      <c r="D6" s="113"/>
      <c r="E6" s="113"/>
    </row>
    <row r="7" spans="1:13" ht="28.5">
      <c r="A7" s="49"/>
      <c r="B7" s="49"/>
      <c r="C7" s="49"/>
      <c r="D7" s="49"/>
      <c r="E7" s="49"/>
    </row>
    <row r="8" spans="1:13" ht="48.75" thickBot="1">
      <c r="A8" s="132" t="s">
        <v>57</v>
      </c>
      <c r="C8" s="3" t="s">
        <v>162</v>
      </c>
      <c r="E8" s="89" t="s">
        <v>161</v>
      </c>
    </row>
    <row r="9" spans="1:13" ht="24.75" thickBot="1">
      <c r="A9" s="131" t="s">
        <v>57</v>
      </c>
      <c r="C9" s="3" t="s">
        <v>22</v>
      </c>
      <c r="E9" s="3" t="s">
        <v>22</v>
      </c>
    </row>
    <row r="10" spans="1:13" ht="24">
      <c r="A10" s="2" t="s">
        <v>66</v>
      </c>
      <c r="C10" s="103">
        <v>0</v>
      </c>
      <c r="E10" s="103">
        <v>3009601947</v>
      </c>
    </row>
    <row r="11" spans="1:13" ht="24">
      <c r="A11" s="2" t="s">
        <v>155</v>
      </c>
      <c r="C11" s="103">
        <v>78387239</v>
      </c>
      <c r="E11" s="103">
        <v>3344683046</v>
      </c>
    </row>
    <row r="12" spans="1:13" ht="24.75" thickBot="1">
      <c r="A12" s="2" t="s">
        <v>38</v>
      </c>
      <c r="C12" s="6">
        <f>SUM(C10:C11)</f>
        <v>78387239</v>
      </c>
      <c r="E12" s="4">
        <f>SUM(E10:E11)</f>
        <v>6354284993</v>
      </c>
    </row>
    <row r="13" spans="1:13" ht="23.25" thickTop="1">
      <c r="M13" s="52"/>
    </row>
    <row r="14" spans="1:13">
      <c r="M14" s="52"/>
    </row>
    <row r="15" spans="1:13">
      <c r="M15" s="52"/>
    </row>
    <row r="16" spans="1:13">
      <c r="M16" s="52"/>
    </row>
    <row r="17" spans="13:13">
      <c r="M17" s="52"/>
    </row>
    <row r="18" spans="13:13">
      <c r="M18" s="52"/>
    </row>
    <row r="19" spans="13:13">
      <c r="M19" s="52"/>
    </row>
    <row r="20" spans="13:13">
      <c r="M20" s="52"/>
    </row>
    <row r="21" spans="13:13">
      <c r="M21" s="52"/>
    </row>
    <row r="22" spans="13:13">
      <c r="M22" s="52"/>
    </row>
    <row r="23" spans="13:13">
      <c r="M23" s="52"/>
    </row>
    <row r="24" spans="13:13">
      <c r="M24" s="52"/>
    </row>
    <row r="25" spans="13:13">
      <c r="M25" s="52"/>
    </row>
    <row r="26" spans="13:13">
      <c r="M26" s="52"/>
    </row>
    <row r="27" spans="13:13">
      <c r="M27" s="52"/>
    </row>
    <row r="28" spans="13:13">
      <c r="M28" s="52"/>
    </row>
    <row r="29" spans="13:13">
      <c r="M29" s="52"/>
    </row>
    <row r="30" spans="13:13">
      <c r="M30" s="52"/>
    </row>
    <row r="31" spans="13:13">
      <c r="M31" s="52"/>
    </row>
    <row r="32" spans="13:13">
      <c r="M32" s="52"/>
    </row>
    <row r="33" spans="13:13">
      <c r="M33" s="52"/>
    </row>
    <row r="34" spans="13:13">
      <c r="M34" s="52"/>
    </row>
    <row r="35" spans="13:13">
      <c r="M35" s="52"/>
    </row>
    <row r="36" spans="13:13">
      <c r="M36" s="52"/>
    </row>
    <row r="37" spans="13:13">
      <c r="M37" s="52"/>
    </row>
    <row r="38" spans="13:13">
      <c r="M38" s="52"/>
    </row>
    <row r="39" spans="13:13">
      <c r="M39" s="52"/>
    </row>
    <row r="40" spans="13:13">
      <c r="M40" s="52"/>
    </row>
    <row r="41" spans="13:13">
      <c r="M41" s="52"/>
    </row>
    <row r="42" spans="13:13">
      <c r="M42" s="52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Z36"/>
  <sheetViews>
    <sheetView rightToLeft="1" view="pageBreakPreview" topLeftCell="A7" zoomScale="50" zoomScaleNormal="60" zoomScaleSheetLayoutView="50" workbookViewId="0">
      <selection activeCell="AJ23" sqref="AJ23"/>
    </sheetView>
  </sheetViews>
  <sheetFormatPr defaultColWidth="9.140625" defaultRowHeight="31.5"/>
  <cols>
    <col min="1" max="1" width="49.140625" style="67" customWidth="1"/>
    <col min="2" max="2" width="1" style="67" customWidth="1"/>
    <col min="3" max="3" width="20.5703125" style="67" customWidth="1"/>
    <col min="4" max="4" width="1" style="67" customWidth="1"/>
    <col min="5" max="5" width="29.85546875" style="67" bestFit="1" customWidth="1"/>
    <col min="6" max="6" width="0.7109375" style="67" customWidth="1"/>
    <col min="7" max="7" width="30" style="67" bestFit="1" customWidth="1"/>
    <col min="8" max="8" width="1.140625" style="67" customWidth="1"/>
    <col min="9" max="9" width="18.5703125" style="67" bestFit="1" customWidth="1"/>
    <col min="10" max="10" width="0.5703125" style="67" customWidth="1"/>
    <col min="11" max="11" width="33.42578125" style="67" customWidth="1"/>
    <col min="12" max="12" width="0.7109375" style="67" customWidth="1"/>
    <col min="13" max="13" width="20.85546875" style="67" bestFit="1" customWidth="1"/>
    <col min="14" max="14" width="0.85546875" style="67" customWidth="1"/>
    <col min="15" max="15" width="29.85546875" style="67" bestFit="1" customWidth="1"/>
    <col min="16" max="16" width="1" style="67" customWidth="1"/>
    <col min="17" max="17" width="20.5703125" style="67" bestFit="1" customWidth="1"/>
    <col min="18" max="18" width="1" style="67" customWidth="1"/>
    <col min="19" max="19" width="18.140625" style="67" bestFit="1" customWidth="1"/>
    <col min="20" max="20" width="1" style="67" customWidth="1"/>
    <col min="21" max="21" width="33" style="67" customWidth="1"/>
    <col min="22" max="22" width="0.85546875" style="67" customWidth="1"/>
    <col min="23" max="23" width="32.7109375" style="67" customWidth="1"/>
    <col min="24" max="24" width="1" style="67" customWidth="1"/>
    <col min="25" max="25" width="19.5703125" style="67" customWidth="1"/>
    <col min="26" max="26" width="1" style="67" customWidth="1"/>
    <col min="27" max="16384" width="9.140625" style="67"/>
  </cols>
  <sheetData>
    <row r="2" spans="1:25" ht="47.25" customHeight="1">
      <c r="A2" s="108" t="s">
        <v>67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</row>
    <row r="3" spans="1:25" ht="47.25" customHeight="1">
      <c r="A3" s="108" t="s">
        <v>107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</row>
    <row r="4" spans="1:25" ht="47.25" customHeight="1">
      <c r="A4" s="108" t="s">
        <v>157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</row>
    <row r="5" spans="1:25" ht="47.25" customHeight="1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</row>
    <row r="6" spans="1:25" s="69" customFormat="1" ht="47.25" customHeight="1">
      <c r="A6" s="47" t="s">
        <v>68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</row>
    <row r="7" spans="1:25" s="69" customFormat="1" ht="47.25" customHeight="1">
      <c r="A7" s="47" t="s">
        <v>69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</row>
    <row r="8" spans="1:25">
      <c r="C8" s="70"/>
      <c r="D8" s="70"/>
      <c r="E8" s="70"/>
      <c r="F8" s="70"/>
      <c r="G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</row>
    <row r="9" spans="1:25" ht="40.5" customHeight="1">
      <c r="A9" s="106" t="s">
        <v>3</v>
      </c>
      <c r="C9" s="107" t="s">
        <v>154</v>
      </c>
      <c r="D9" s="107" t="s">
        <v>139</v>
      </c>
      <c r="E9" s="107" t="s">
        <v>139</v>
      </c>
      <c r="F9" s="107" t="s">
        <v>139</v>
      </c>
      <c r="G9" s="107" t="s">
        <v>139</v>
      </c>
      <c r="I9" s="107" t="s">
        <v>4</v>
      </c>
      <c r="J9" s="107" t="s">
        <v>4</v>
      </c>
      <c r="K9" s="107" t="s">
        <v>4</v>
      </c>
      <c r="L9" s="107" t="s">
        <v>4</v>
      </c>
      <c r="M9" s="107" t="s">
        <v>4</v>
      </c>
      <c r="N9" s="107" t="s">
        <v>4</v>
      </c>
      <c r="O9" s="107" t="s">
        <v>4</v>
      </c>
      <c r="Q9" s="107" t="s">
        <v>158</v>
      </c>
      <c r="R9" s="107" t="s">
        <v>142</v>
      </c>
      <c r="S9" s="107" t="s">
        <v>142</v>
      </c>
      <c r="T9" s="107" t="s">
        <v>142</v>
      </c>
      <c r="U9" s="107" t="s">
        <v>142</v>
      </c>
      <c r="V9" s="107" t="s">
        <v>142</v>
      </c>
      <c r="W9" s="107" t="s">
        <v>142</v>
      </c>
      <c r="X9" s="107" t="s">
        <v>142</v>
      </c>
      <c r="Y9" s="107" t="s">
        <v>142</v>
      </c>
    </row>
    <row r="10" spans="1:25" ht="33.75" customHeight="1">
      <c r="A10" s="106" t="s">
        <v>3</v>
      </c>
      <c r="C10" s="106" t="s">
        <v>6</v>
      </c>
      <c r="E10" s="106" t="s">
        <v>7</v>
      </c>
      <c r="G10" s="106" t="s">
        <v>8</v>
      </c>
      <c r="I10" s="106" t="s">
        <v>9</v>
      </c>
      <c r="J10" s="106" t="s">
        <v>9</v>
      </c>
      <c r="K10" s="106" t="s">
        <v>9</v>
      </c>
      <c r="M10" s="106" t="s">
        <v>10</v>
      </c>
      <c r="N10" s="106" t="s">
        <v>10</v>
      </c>
      <c r="O10" s="106" t="s">
        <v>10</v>
      </c>
      <c r="Q10" s="106" t="s">
        <v>6</v>
      </c>
      <c r="S10" s="106" t="s">
        <v>11</v>
      </c>
      <c r="U10" s="106" t="s">
        <v>7</v>
      </c>
      <c r="W10" s="106" t="s">
        <v>8</v>
      </c>
      <c r="Y10" s="106" t="s">
        <v>12</v>
      </c>
    </row>
    <row r="11" spans="1:25" ht="33.75" customHeight="1">
      <c r="A11" s="106" t="s">
        <v>3</v>
      </c>
      <c r="C11" s="106" t="s">
        <v>6</v>
      </c>
      <c r="E11" s="106" t="s">
        <v>7</v>
      </c>
      <c r="G11" s="106" t="s">
        <v>8</v>
      </c>
      <c r="I11" s="88" t="s">
        <v>6</v>
      </c>
      <c r="K11" s="88" t="s">
        <v>7</v>
      </c>
      <c r="M11" s="88" t="s">
        <v>6</v>
      </c>
      <c r="O11" s="88" t="s">
        <v>13</v>
      </c>
      <c r="Q11" s="106" t="s">
        <v>6</v>
      </c>
      <c r="S11" s="106" t="s">
        <v>11</v>
      </c>
      <c r="U11" s="106" t="s">
        <v>7</v>
      </c>
      <c r="W11" s="106" t="s">
        <v>8</v>
      </c>
      <c r="Y11" s="106" t="s">
        <v>12</v>
      </c>
    </row>
    <row r="12" spans="1:25" ht="41.25" customHeight="1">
      <c r="A12" s="71" t="s">
        <v>144</v>
      </c>
      <c r="C12" s="74">
        <v>7000000</v>
      </c>
      <c r="E12" s="74">
        <v>72241972026</v>
      </c>
      <c r="G12" s="74">
        <v>66104325000</v>
      </c>
      <c r="I12" s="74">
        <v>0</v>
      </c>
      <c r="K12" s="74">
        <v>0</v>
      </c>
      <c r="M12" s="74">
        <v>-600000</v>
      </c>
      <c r="O12" s="74">
        <v>5166706835</v>
      </c>
      <c r="Q12" s="74">
        <v>6400000</v>
      </c>
      <c r="S12" s="74">
        <v>9400</v>
      </c>
      <c r="U12" s="74">
        <v>66049802995</v>
      </c>
      <c r="W12" s="74">
        <v>59802048000</v>
      </c>
      <c r="Y12" s="134">
        <v>2.7699999999999999E-2</v>
      </c>
    </row>
    <row r="13" spans="1:25" ht="41.25" customHeight="1">
      <c r="A13" s="71" t="s">
        <v>100</v>
      </c>
      <c r="C13" s="74">
        <v>61000000</v>
      </c>
      <c r="E13" s="74">
        <v>241706921276</v>
      </c>
      <c r="G13" s="74">
        <v>242548200000</v>
      </c>
      <c r="I13" s="74">
        <v>0</v>
      </c>
      <c r="K13" s="74">
        <v>0</v>
      </c>
      <c r="M13" s="74">
        <v>-11000000</v>
      </c>
      <c r="O13" s="74">
        <v>41222605495</v>
      </c>
      <c r="Q13" s="74">
        <v>50000000</v>
      </c>
      <c r="S13" s="74">
        <v>4310</v>
      </c>
      <c r="U13" s="74">
        <v>198120427279</v>
      </c>
      <c r="W13" s="74">
        <v>214217775000</v>
      </c>
      <c r="Y13" s="134">
        <v>9.9299999999999999E-2</v>
      </c>
    </row>
    <row r="14" spans="1:25" ht="41.25" customHeight="1">
      <c r="A14" s="71" t="s">
        <v>84</v>
      </c>
      <c r="C14" s="74">
        <v>1200000</v>
      </c>
      <c r="E14" s="74">
        <v>121642524203</v>
      </c>
      <c r="G14" s="74">
        <v>112510555200</v>
      </c>
      <c r="I14" s="74">
        <v>0</v>
      </c>
      <c r="K14" s="74">
        <v>0</v>
      </c>
      <c r="M14" s="74">
        <v>0</v>
      </c>
      <c r="O14" s="74">
        <v>0</v>
      </c>
      <c r="Q14" s="74">
        <v>1200000</v>
      </c>
      <c r="S14" s="74">
        <v>104440</v>
      </c>
      <c r="U14" s="74">
        <v>121642524203</v>
      </c>
      <c r="W14" s="74">
        <v>124582298400</v>
      </c>
      <c r="Y14" s="134">
        <v>5.7799999999999997E-2</v>
      </c>
    </row>
    <row r="15" spans="1:25" ht="41.25" customHeight="1">
      <c r="A15" s="71" t="s">
        <v>85</v>
      </c>
      <c r="C15" s="74">
        <v>4800000</v>
      </c>
      <c r="E15" s="74">
        <v>133638706230</v>
      </c>
      <c r="G15" s="74">
        <v>254938039200</v>
      </c>
      <c r="I15" s="74">
        <v>0</v>
      </c>
      <c r="K15" s="74">
        <v>0</v>
      </c>
      <c r="M15" s="74">
        <v>-1100000</v>
      </c>
      <c r="O15" s="74">
        <v>56708367566</v>
      </c>
      <c r="Q15" s="74">
        <v>3700000</v>
      </c>
      <c r="S15" s="74">
        <v>58340</v>
      </c>
      <c r="U15" s="74">
        <v>103013169385</v>
      </c>
      <c r="W15" s="74">
        <v>214573644900</v>
      </c>
      <c r="Y15" s="134">
        <v>9.9500000000000005E-2</v>
      </c>
    </row>
    <row r="16" spans="1:25" ht="41.25" customHeight="1">
      <c r="A16" s="71" t="s">
        <v>102</v>
      </c>
      <c r="C16" s="74">
        <v>1400000</v>
      </c>
      <c r="E16" s="74">
        <v>71995963897</v>
      </c>
      <c r="G16" s="74">
        <v>50464737540</v>
      </c>
      <c r="I16" s="74">
        <v>0</v>
      </c>
      <c r="K16" s="74">
        <v>0</v>
      </c>
      <c r="M16" s="74">
        <v>-400000</v>
      </c>
      <c r="O16" s="74">
        <v>13836358224</v>
      </c>
      <c r="Q16" s="74">
        <v>1000000</v>
      </c>
      <c r="S16" s="74">
        <v>33209</v>
      </c>
      <c r="U16" s="74">
        <v>51425688498</v>
      </c>
      <c r="W16" s="74">
        <v>33011406450</v>
      </c>
      <c r="Y16" s="134">
        <v>1.5299999999999999E-2</v>
      </c>
    </row>
    <row r="17" spans="1:25" ht="41.25" customHeight="1">
      <c r="A17" s="71" t="s">
        <v>86</v>
      </c>
      <c r="C17" s="74">
        <v>3500000</v>
      </c>
      <c r="E17" s="74">
        <v>73886161534</v>
      </c>
      <c r="G17" s="74">
        <v>92893972500</v>
      </c>
      <c r="I17" s="74">
        <v>0</v>
      </c>
      <c r="K17" s="74">
        <v>0</v>
      </c>
      <c r="M17" s="74">
        <v>0</v>
      </c>
      <c r="O17" s="74">
        <v>0</v>
      </c>
      <c r="Q17" s="74">
        <v>3500000</v>
      </c>
      <c r="S17" s="74">
        <v>29010</v>
      </c>
      <c r="U17" s="74">
        <v>73886161534</v>
      </c>
      <c r="W17" s="74">
        <v>100930866750</v>
      </c>
      <c r="Y17" s="134">
        <v>4.6800000000000001E-2</v>
      </c>
    </row>
    <row r="18" spans="1:25" ht="41.25" customHeight="1">
      <c r="A18" s="71" t="s">
        <v>127</v>
      </c>
      <c r="C18" s="74">
        <v>650000</v>
      </c>
      <c r="E18" s="74">
        <v>92219118850</v>
      </c>
      <c r="G18" s="74">
        <v>58503421080</v>
      </c>
      <c r="I18" s="74">
        <v>257576</v>
      </c>
      <c r="K18" s="74">
        <v>0</v>
      </c>
      <c r="M18" s="74">
        <v>-150001</v>
      </c>
      <c r="O18" s="74">
        <v>13582649686</v>
      </c>
      <c r="Q18" s="74">
        <v>757575</v>
      </c>
      <c r="S18" s="74">
        <v>75595</v>
      </c>
      <c r="U18" s="74">
        <v>70937690093</v>
      </c>
      <c r="W18" s="74">
        <v>56928132276.356201</v>
      </c>
      <c r="Y18" s="134">
        <v>2.64E-2</v>
      </c>
    </row>
    <row r="19" spans="1:25" ht="41.25" customHeight="1">
      <c r="A19" s="71" t="s">
        <v>153</v>
      </c>
      <c r="C19" s="74">
        <v>60</v>
      </c>
      <c r="E19" s="74">
        <v>1231114</v>
      </c>
      <c r="G19" s="74">
        <v>1860623.0279999999</v>
      </c>
      <c r="I19" s="74">
        <v>0</v>
      </c>
      <c r="K19" s="74">
        <v>0</v>
      </c>
      <c r="M19" s="74">
        <v>-60</v>
      </c>
      <c r="O19" s="74">
        <v>1810227</v>
      </c>
      <c r="Q19" s="74">
        <v>0</v>
      </c>
      <c r="S19" s="74">
        <v>0</v>
      </c>
      <c r="U19" s="74">
        <v>0</v>
      </c>
      <c r="W19" s="74">
        <v>0</v>
      </c>
      <c r="Y19" s="134">
        <v>0</v>
      </c>
    </row>
    <row r="20" spans="1:25" ht="41.25" customHeight="1">
      <c r="A20" s="71" t="s">
        <v>88</v>
      </c>
      <c r="C20" s="74">
        <v>3200000</v>
      </c>
      <c r="E20" s="74">
        <v>182496622562</v>
      </c>
      <c r="G20" s="74">
        <v>143175009600</v>
      </c>
      <c r="I20" s="74">
        <v>0</v>
      </c>
      <c r="K20" s="74">
        <v>0</v>
      </c>
      <c r="M20" s="74">
        <v>-800000</v>
      </c>
      <c r="O20" s="74">
        <v>32556283280</v>
      </c>
      <c r="Q20" s="74">
        <v>2400000</v>
      </c>
      <c r="S20" s="74">
        <v>43470</v>
      </c>
      <c r="U20" s="74">
        <v>136872466920</v>
      </c>
      <c r="W20" s="74">
        <v>103707248400</v>
      </c>
      <c r="Y20" s="134">
        <v>4.8099999999999997E-2</v>
      </c>
    </row>
    <row r="21" spans="1:25" ht="41.25" customHeight="1">
      <c r="A21" s="71" t="s">
        <v>90</v>
      </c>
      <c r="C21" s="74">
        <v>16000000</v>
      </c>
      <c r="E21" s="74">
        <v>192940838764</v>
      </c>
      <c r="G21" s="74">
        <v>192289032000</v>
      </c>
      <c r="I21" s="74">
        <v>2100000</v>
      </c>
      <c r="K21" s="74">
        <v>23677964016</v>
      </c>
      <c r="M21" s="74">
        <v>-800000</v>
      </c>
      <c r="O21" s="74">
        <v>9011759116</v>
      </c>
      <c r="Q21" s="74">
        <v>17300000</v>
      </c>
      <c r="S21" s="74">
        <v>11730</v>
      </c>
      <c r="U21" s="74">
        <v>207005528142</v>
      </c>
      <c r="W21" s="74">
        <v>201721572450</v>
      </c>
      <c r="Y21" s="134">
        <v>9.35E-2</v>
      </c>
    </row>
    <row r="22" spans="1:25" ht="41.25" customHeight="1">
      <c r="A22" s="71" t="s">
        <v>91</v>
      </c>
      <c r="C22" s="74">
        <v>18000000</v>
      </c>
      <c r="E22" s="74">
        <v>282745357528</v>
      </c>
      <c r="G22" s="74">
        <v>412968132000</v>
      </c>
      <c r="I22" s="74">
        <v>50000</v>
      </c>
      <c r="K22" s="74">
        <v>1065988320</v>
      </c>
      <c r="M22" s="74">
        <v>-4150000</v>
      </c>
      <c r="O22" s="74">
        <v>93005189412</v>
      </c>
      <c r="Q22" s="74">
        <v>13900000</v>
      </c>
      <c r="S22" s="74">
        <v>22940</v>
      </c>
      <c r="U22" s="74">
        <v>218602256669</v>
      </c>
      <c r="W22" s="74">
        <v>316968747300</v>
      </c>
      <c r="Y22" s="134">
        <v>0.14699999999999999</v>
      </c>
    </row>
    <row r="23" spans="1:25" ht="41.25" customHeight="1">
      <c r="A23" s="71" t="s">
        <v>136</v>
      </c>
      <c r="C23" s="74">
        <v>3500000</v>
      </c>
      <c r="E23" s="74">
        <v>93185906393</v>
      </c>
      <c r="G23" s="74">
        <v>67843912500</v>
      </c>
      <c r="I23" s="74">
        <v>0</v>
      </c>
      <c r="K23" s="74">
        <v>0</v>
      </c>
      <c r="M23" s="74">
        <v>0</v>
      </c>
      <c r="O23" s="74">
        <v>0</v>
      </c>
      <c r="Q23" s="74">
        <v>3500000</v>
      </c>
      <c r="S23" s="74">
        <v>19980</v>
      </c>
      <c r="U23" s="74">
        <v>93185906393</v>
      </c>
      <c r="W23" s="74">
        <v>69513916500</v>
      </c>
      <c r="Y23" s="134">
        <v>3.2199999999999999E-2</v>
      </c>
    </row>
    <row r="24" spans="1:25" ht="41.25" customHeight="1">
      <c r="A24" s="71" t="s">
        <v>135</v>
      </c>
      <c r="C24" s="74">
        <v>1536666</v>
      </c>
      <c r="E24" s="74">
        <v>31895630737</v>
      </c>
      <c r="G24" s="74">
        <v>51844125097.961998</v>
      </c>
      <c r="I24" s="74">
        <v>0</v>
      </c>
      <c r="K24" s="74">
        <v>0</v>
      </c>
      <c r="M24" s="74">
        <v>0</v>
      </c>
      <c r="O24" s="74">
        <v>0</v>
      </c>
      <c r="Q24" s="74">
        <v>1536666</v>
      </c>
      <c r="S24" s="74">
        <v>30492</v>
      </c>
      <c r="U24" s="74">
        <v>31895630737</v>
      </c>
      <c r="W24" s="74">
        <v>46577226354.951599</v>
      </c>
      <c r="Y24" s="134">
        <v>2.1600000000000001E-2</v>
      </c>
    </row>
    <row r="25" spans="1:25" ht="41.25" customHeight="1">
      <c r="A25" s="71" t="s">
        <v>93</v>
      </c>
      <c r="C25" s="74">
        <v>2500000</v>
      </c>
      <c r="E25" s="74">
        <v>29379738534</v>
      </c>
      <c r="G25" s="74">
        <v>30318525000</v>
      </c>
      <c r="I25" s="74">
        <v>3600000</v>
      </c>
      <c r="K25" s="74">
        <v>42476408075</v>
      </c>
      <c r="M25" s="74">
        <v>0</v>
      </c>
      <c r="O25" s="74">
        <v>0</v>
      </c>
      <c r="Q25" s="74">
        <v>6100000</v>
      </c>
      <c r="S25" s="74">
        <v>14170</v>
      </c>
      <c r="U25" s="74">
        <v>71856146609</v>
      </c>
      <c r="W25" s="74">
        <v>85922699850</v>
      </c>
      <c r="Y25" s="134">
        <v>3.9800000000000002E-2</v>
      </c>
    </row>
    <row r="26" spans="1:25" ht="41.25" customHeight="1">
      <c r="A26" s="71" t="s">
        <v>94</v>
      </c>
      <c r="C26" s="74">
        <v>13481481</v>
      </c>
      <c r="E26" s="74">
        <v>255740709808</v>
      </c>
      <c r="G26" s="74">
        <v>228089550520.61099</v>
      </c>
      <c r="I26" s="74">
        <v>100000</v>
      </c>
      <c r="K26" s="74">
        <v>1561447675</v>
      </c>
      <c r="M26" s="74">
        <v>-3881481</v>
      </c>
      <c r="O26" s="74">
        <v>61090737139</v>
      </c>
      <c r="Q26" s="74">
        <v>9700000</v>
      </c>
      <c r="S26" s="74">
        <v>17120</v>
      </c>
      <c r="U26" s="74">
        <v>183671318572</v>
      </c>
      <c r="W26" s="74">
        <v>165075919200</v>
      </c>
      <c r="Y26" s="134">
        <v>7.6499999999999999E-2</v>
      </c>
    </row>
    <row r="27" spans="1:25" ht="41.25" customHeight="1">
      <c r="A27" s="71" t="s">
        <v>96</v>
      </c>
      <c r="C27" s="74">
        <v>1700000</v>
      </c>
      <c r="E27" s="74">
        <v>169495449191</v>
      </c>
      <c r="G27" s="74">
        <v>253281653685</v>
      </c>
      <c r="I27" s="74">
        <v>0</v>
      </c>
      <c r="K27" s="74">
        <v>0</v>
      </c>
      <c r="M27" s="74">
        <v>-300000</v>
      </c>
      <c r="O27" s="74">
        <v>43553078982</v>
      </c>
      <c r="Q27" s="74">
        <v>1400000</v>
      </c>
      <c r="S27" s="74">
        <v>145887</v>
      </c>
      <c r="U27" s="74">
        <v>139584487571</v>
      </c>
      <c r="W27" s="74">
        <v>203026561290</v>
      </c>
      <c r="Y27" s="134">
        <v>9.4100000000000003E-2</v>
      </c>
    </row>
    <row r="28" spans="1:25" ht="41.25" customHeight="1">
      <c r="A28" s="71" t="s">
        <v>105</v>
      </c>
      <c r="C28" s="74">
        <v>7500000</v>
      </c>
      <c r="E28" s="74">
        <v>96131968213</v>
      </c>
      <c r="G28" s="74">
        <v>134569518750</v>
      </c>
      <c r="I28" s="74">
        <v>0</v>
      </c>
      <c r="K28" s="74">
        <v>0</v>
      </c>
      <c r="M28" s="74">
        <v>-6100000</v>
      </c>
      <c r="O28" s="74">
        <v>109062254132</v>
      </c>
      <c r="Q28" s="74">
        <v>1400000</v>
      </c>
      <c r="S28" s="74">
        <v>20070</v>
      </c>
      <c r="U28" s="74">
        <v>17944634060</v>
      </c>
      <c r="W28" s="74">
        <v>27930816900</v>
      </c>
      <c r="Y28" s="134">
        <v>1.29E-2</v>
      </c>
    </row>
    <row r="29" spans="1:25" ht="41.25" customHeight="1">
      <c r="A29" s="71" t="s">
        <v>159</v>
      </c>
      <c r="C29" s="74">
        <v>0</v>
      </c>
      <c r="E29" s="74">
        <v>0</v>
      </c>
      <c r="G29" s="74">
        <v>0</v>
      </c>
      <c r="I29" s="74">
        <v>1331250</v>
      </c>
      <c r="K29" s="74">
        <v>14244164376</v>
      </c>
      <c r="M29" s="74">
        <v>0</v>
      </c>
      <c r="O29" s="74">
        <v>0</v>
      </c>
      <c r="Q29" s="74">
        <v>1331250</v>
      </c>
      <c r="S29" s="74">
        <v>10648</v>
      </c>
      <c r="U29" s="74">
        <v>14244164376</v>
      </c>
      <c r="W29" s="74">
        <v>14090807857.5</v>
      </c>
      <c r="Y29" s="134">
        <v>6.4999999999999997E-3</v>
      </c>
    </row>
    <row r="30" spans="1:25" ht="41.25" customHeight="1">
      <c r="A30" s="71" t="s">
        <v>160</v>
      </c>
      <c r="C30" s="74">
        <v>0</v>
      </c>
      <c r="E30" s="74">
        <v>0</v>
      </c>
      <c r="G30" s="74">
        <v>0</v>
      </c>
      <c r="I30" s="74">
        <v>1000000</v>
      </c>
      <c r="K30" s="74">
        <v>12231340064</v>
      </c>
      <c r="M30" s="74">
        <v>-1000000</v>
      </c>
      <c r="O30" s="74">
        <v>12511471362</v>
      </c>
      <c r="Q30" s="74">
        <v>0</v>
      </c>
      <c r="S30" s="74">
        <v>0</v>
      </c>
      <c r="U30" s="74">
        <v>0</v>
      </c>
      <c r="W30" s="74">
        <v>0</v>
      </c>
      <c r="Y30" s="134">
        <v>0</v>
      </c>
    </row>
    <row r="31" spans="1:25" ht="41.25" customHeight="1" thickBot="1">
      <c r="C31" s="73">
        <f t="shared" ref="C31:T31" si="0">SUM(C12:C30)</f>
        <v>146968207</v>
      </c>
      <c r="D31" s="73">
        <f t="shared" si="0"/>
        <v>0</v>
      </c>
      <c r="E31" s="73">
        <f t="shared" si="0"/>
        <v>2141344820860</v>
      </c>
      <c r="F31" s="73">
        <f t="shared" si="0"/>
        <v>0</v>
      </c>
      <c r="G31" s="73">
        <f t="shared" si="0"/>
        <v>2392344570296.6006</v>
      </c>
      <c r="H31" s="73">
        <f t="shared" si="0"/>
        <v>0</v>
      </c>
      <c r="I31" s="73">
        <f t="shared" si="0"/>
        <v>8438826</v>
      </c>
      <c r="J31" s="73">
        <f t="shared" si="0"/>
        <v>0</v>
      </c>
      <c r="K31" s="73">
        <f t="shared" si="0"/>
        <v>95257312526</v>
      </c>
      <c r="L31" s="73">
        <f t="shared" si="0"/>
        <v>0</v>
      </c>
      <c r="M31" s="73">
        <f t="shared" si="0"/>
        <v>-30281542</v>
      </c>
      <c r="N31" s="73">
        <f t="shared" si="0"/>
        <v>0</v>
      </c>
      <c r="O31" s="73">
        <f t="shared" si="0"/>
        <v>491309271456</v>
      </c>
      <c r="P31" s="73">
        <f t="shared" si="0"/>
        <v>0</v>
      </c>
      <c r="Q31" s="73">
        <f t="shared" si="0"/>
        <v>125125491</v>
      </c>
      <c r="R31" s="73">
        <f t="shared" si="0"/>
        <v>0</v>
      </c>
      <c r="S31" s="73">
        <f t="shared" si="0"/>
        <v>650811</v>
      </c>
      <c r="T31" s="73">
        <f t="shared" si="0"/>
        <v>0</v>
      </c>
      <c r="U31" s="73">
        <f>SUM(U12:U30)</f>
        <v>1799938004036</v>
      </c>
      <c r="V31" s="73">
        <f t="shared" ref="C31:Y31" si="1">SUM(V12:V28)</f>
        <v>0</v>
      </c>
      <c r="W31" s="73">
        <f>SUM(W12:W30)</f>
        <v>2038581687878.8079</v>
      </c>
      <c r="X31" s="73">
        <f t="shared" ref="X31:Y31" si="2">SUM(X12:X30)</f>
        <v>0</v>
      </c>
      <c r="Y31" s="133">
        <f>SUM(Y12:Y30)</f>
        <v>0.94499999999999984</v>
      </c>
    </row>
    <row r="32" spans="1:25" ht="41.25" customHeight="1" thickTop="1">
      <c r="W32" s="72"/>
    </row>
    <row r="33" spans="7:26" ht="41.25" customHeight="1">
      <c r="W33" s="74"/>
    </row>
    <row r="34" spans="7:26" ht="37.5" customHeight="1" thickBot="1">
      <c r="G34" s="72"/>
      <c r="W34" s="74"/>
      <c r="Z34" s="73">
        <f t="shared" ref="Z34" si="3">SUM(Z12:Z33)</f>
        <v>0</v>
      </c>
    </row>
    <row r="35" spans="7:26" ht="32.25" thickTop="1">
      <c r="W35" s="74"/>
    </row>
    <row r="36" spans="7:26">
      <c r="W36" s="74"/>
    </row>
  </sheetData>
  <mergeCells count="17">
    <mergeCell ref="I10:K10"/>
    <mergeCell ref="M10:O10"/>
    <mergeCell ref="Q9:Y9"/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  <mergeCell ref="U10:U11"/>
    <mergeCell ref="W10:W11"/>
  </mergeCells>
  <pageMargins left="0.7" right="0.7" top="0.75" bottom="0.75" header="0.3" footer="0.3"/>
  <pageSetup paperSize="9" scale="3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S39"/>
  <sheetViews>
    <sheetView rightToLeft="1" view="pageBreakPreview" zoomScale="70" zoomScaleNormal="100" zoomScaleSheetLayoutView="70" workbookViewId="0">
      <selection activeCell="K12" sqref="K12"/>
    </sheetView>
  </sheetViews>
  <sheetFormatPr defaultColWidth="9.140625" defaultRowHeight="24.75"/>
  <cols>
    <col min="1" max="1" width="27" style="25" bestFit="1" customWidth="1"/>
    <col min="2" max="2" width="1" style="25" customWidth="1"/>
    <col min="3" max="3" width="30.42578125" style="25" customWidth="1"/>
    <col min="4" max="4" width="3" style="25" customWidth="1"/>
    <col min="5" max="5" width="20.5703125" style="25" customWidth="1"/>
    <col min="6" max="6" width="1" style="25" customWidth="1"/>
    <col min="7" max="7" width="16.5703125" style="25" customWidth="1"/>
    <col min="8" max="8" width="2.28515625" style="25" customWidth="1"/>
    <col min="9" max="9" width="9" style="25" customWidth="1"/>
    <col min="10" max="10" width="1" style="25" customWidth="1"/>
    <col min="11" max="11" width="21.5703125" style="25" bestFit="1" customWidth="1"/>
    <col min="12" max="12" width="1" style="25" customWidth="1"/>
    <col min="13" max="13" width="22.7109375" style="25" bestFit="1" customWidth="1"/>
    <col min="14" max="14" width="1" style="25" customWidth="1"/>
    <col min="15" max="15" width="23" style="25" bestFit="1" customWidth="1"/>
    <col min="16" max="16" width="1" style="25" customWidth="1"/>
    <col min="17" max="17" width="22.5703125" style="25" bestFit="1" customWidth="1"/>
    <col min="18" max="18" width="1" style="25" customWidth="1"/>
    <col min="19" max="19" width="15.85546875" style="25" customWidth="1"/>
    <col min="20" max="20" width="1" style="25" customWidth="1"/>
    <col min="21" max="21" width="9.140625" style="25" customWidth="1"/>
    <col min="22" max="16384" width="9.140625" style="25"/>
  </cols>
  <sheetData>
    <row r="2" spans="1:19" ht="26.25">
      <c r="D2" s="26"/>
      <c r="E2" s="109" t="s">
        <v>67</v>
      </c>
      <c r="F2" s="109" t="s">
        <v>0</v>
      </c>
      <c r="G2" s="109" t="s">
        <v>0</v>
      </c>
      <c r="H2" s="109" t="s">
        <v>0</v>
      </c>
      <c r="I2" s="109"/>
      <c r="J2" s="109"/>
      <c r="K2" s="109"/>
      <c r="L2" s="109"/>
      <c r="M2" s="109"/>
    </row>
    <row r="3" spans="1:19" ht="26.25">
      <c r="D3" s="26"/>
      <c r="E3" s="109" t="s">
        <v>1</v>
      </c>
      <c r="F3" s="109" t="s">
        <v>1</v>
      </c>
      <c r="G3" s="109" t="s">
        <v>1</v>
      </c>
      <c r="H3" s="109" t="s">
        <v>1</v>
      </c>
      <c r="I3" s="109"/>
      <c r="J3" s="109"/>
      <c r="K3" s="109"/>
      <c r="L3" s="109"/>
      <c r="M3" s="109"/>
    </row>
    <row r="4" spans="1:19" ht="26.25">
      <c r="D4" s="26"/>
      <c r="E4" s="109" t="str">
        <f>سهام!A4</f>
        <v>برای ماه منتهی به 1399/12/30</v>
      </c>
      <c r="F4" s="109" t="s">
        <v>2</v>
      </c>
      <c r="G4" s="109" t="s">
        <v>2</v>
      </c>
      <c r="H4" s="109" t="s">
        <v>2</v>
      </c>
      <c r="I4" s="109"/>
      <c r="J4" s="109"/>
      <c r="K4" s="109"/>
      <c r="L4" s="109"/>
      <c r="M4" s="109"/>
    </row>
    <row r="5" spans="1:19" ht="33.75">
      <c r="A5" s="111" t="s">
        <v>70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</row>
    <row r="6" spans="1:19" ht="27" thickBot="1">
      <c r="A6" s="109" t="s">
        <v>17</v>
      </c>
      <c r="C6" s="110" t="s">
        <v>18</v>
      </c>
      <c r="D6" s="110" t="s">
        <v>18</v>
      </c>
      <c r="E6" s="110" t="s">
        <v>18</v>
      </c>
      <c r="F6" s="110" t="s">
        <v>18</v>
      </c>
      <c r="G6" s="110" t="s">
        <v>18</v>
      </c>
      <c r="H6" s="110" t="s">
        <v>18</v>
      </c>
      <c r="I6" s="110" t="s">
        <v>18</v>
      </c>
      <c r="K6" s="27" t="str">
        <f>سهام!C9</f>
        <v>1399/11/30</v>
      </c>
      <c r="M6" s="110" t="s">
        <v>4</v>
      </c>
      <c r="N6" s="110" t="s">
        <v>4</v>
      </c>
      <c r="O6" s="110" t="s">
        <v>4</v>
      </c>
      <c r="Q6" s="110" t="str">
        <f>سهام!Q9</f>
        <v>1399/12/30</v>
      </c>
      <c r="R6" s="110" t="s">
        <v>5</v>
      </c>
      <c r="S6" s="110" t="s">
        <v>5</v>
      </c>
    </row>
    <row r="7" spans="1:19" ht="52.5">
      <c r="A7" s="109" t="s">
        <v>17</v>
      </c>
      <c r="C7" s="28" t="s">
        <v>19</v>
      </c>
      <c r="E7" s="28" t="s">
        <v>20</v>
      </c>
      <c r="G7" s="28" t="s">
        <v>21</v>
      </c>
      <c r="I7" s="28" t="s">
        <v>15</v>
      </c>
      <c r="K7" s="28" t="s">
        <v>22</v>
      </c>
      <c r="M7" s="28" t="s">
        <v>23</v>
      </c>
      <c r="O7" s="28" t="s">
        <v>24</v>
      </c>
      <c r="Q7" s="28" t="s">
        <v>22</v>
      </c>
      <c r="S7" s="87" t="s">
        <v>16</v>
      </c>
    </row>
    <row r="8" spans="1:19" ht="26.25">
      <c r="A8" s="29" t="s">
        <v>26</v>
      </c>
      <c r="C8" s="25" t="s">
        <v>27</v>
      </c>
      <c r="E8" s="25" t="s">
        <v>25</v>
      </c>
      <c r="G8" s="25" t="s">
        <v>28</v>
      </c>
      <c r="I8" s="25">
        <v>0</v>
      </c>
      <c r="K8" s="90">
        <v>529147376</v>
      </c>
      <c r="M8" s="90">
        <v>0</v>
      </c>
      <c r="O8" s="90">
        <v>529147376</v>
      </c>
      <c r="Q8" s="90">
        <v>529147376</v>
      </c>
      <c r="S8" s="135">
        <v>2.0000000000000001E-4</v>
      </c>
    </row>
    <row r="9" spans="1:19" ht="26.25">
      <c r="A9" s="29" t="s">
        <v>63</v>
      </c>
      <c r="C9" s="25" t="s">
        <v>64</v>
      </c>
      <c r="E9" s="25" t="s">
        <v>25</v>
      </c>
      <c r="G9" s="25" t="s">
        <v>65</v>
      </c>
      <c r="I9" s="25">
        <v>0</v>
      </c>
      <c r="K9" s="90">
        <v>71827697686</v>
      </c>
      <c r="M9" s="90">
        <v>420950984132</v>
      </c>
      <c r="O9" s="90">
        <v>492778681818</v>
      </c>
      <c r="Q9" s="90">
        <v>38196559589</v>
      </c>
      <c r="S9" s="135">
        <v>1.77E-2</v>
      </c>
    </row>
    <row r="10" spans="1:19" ht="26.25">
      <c r="A10" s="29" t="s">
        <v>63</v>
      </c>
      <c r="C10" s="25" t="s">
        <v>112</v>
      </c>
      <c r="E10" s="25" t="s">
        <v>113</v>
      </c>
      <c r="G10" s="25" t="s">
        <v>114</v>
      </c>
      <c r="I10" s="25">
        <v>19</v>
      </c>
      <c r="K10" s="90">
        <v>9000000000</v>
      </c>
      <c r="M10" s="90">
        <v>140163934</v>
      </c>
      <c r="O10" s="90">
        <v>9140163934</v>
      </c>
      <c r="Q10" s="90">
        <v>9000000000</v>
      </c>
      <c r="S10" s="135">
        <v>4.1999999999999997E-3</v>
      </c>
    </row>
    <row r="11" spans="1:19" ht="27" thickBot="1">
      <c r="K11" s="30">
        <f>SUM(K8:K10)</f>
        <v>81356845062</v>
      </c>
      <c r="L11" s="29"/>
      <c r="M11" s="56">
        <f>SUM(M8:M10)</f>
        <v>421091148066</v>
      </c>
      <c r="N11" s="29"/>
      <c r="O11" s="30">
        <f>SUM(O8:O10)</f>
        <v>502447993128</v>
      </c>
      <c r="P11" s="29"/>
      <c r="Q11" s="30">
        <f>SUM(Q8:Q10)</f>
        <v>47725706965</v>
      </c>
      <c r="R11" s="29"/>
      <c r="S11" s="31">
        <f>SUM(S8:S10)</f>
        <v>2.2099999999999998E-2</v>
      </c>
    </row>
    <row r="12" spans="1:19" ht="25.5" thickTop="1">
      <c r="M12" s="55"/>
    </row>
    <row r="13" spans="1:19">
      <c r="M13" s="55"/>
    </row>
    <row r="14" spans="1:19">
      <c r="M14" s="55"/>
    </row>
    <row r="15" spans="1:19">
      <c r="M15" s="55"/>
    </row>
    <row r="16" spans="1:19">
      <c r="M16" s="55"/>
    </row>
    <row r="17" spans="13:13">
      <c r="M17" s="55"/>
    </row>
    <row r="18" spans="13:13">
      <c r="M18" s="55"/>
    </row>
    <row r="19" spans="13:13">
      <c r="M19" s="55"/>
    </row>
    <row r="20" spans="13:13">
      <c r="M20" s="55"/>
    </row>
    <row r="21" spans="13:13">
      <c r="M21" s="55"/>
    </row>
    <row r="22" spans="13:13">
      <c r="M22" s="55"/>
    </row>
    <row r="23" spans="13:13">
      <c r="M23" s="55"/>
    </row>
    <row r="24" spans="13:13">
      <c r="M24" s="55"/>
    </row>
    <row r="25" spans="13:13">
      <c r="M25" s="55"/>
    </row>
    <row r="26" spans="13:13">
      <c r="M26" s="55"/>
    </row>
    <row r="27" spans="13:13">
      <c r="M27" s="55"/>
    </row>
    <row r="28" spans="13:13">
      <c r="M28" s="55"/>
    </row>
    <row r="29" spans="13:13">
      <c r="M29" s="55"/>
    </row>
    <row r="30" spans="13:13">
      <c r="M30" s="55"/>
    </row>
    <row r="31" spans="13:13">
      <c r="M31" s="55"/>
    </row>
    <row r="32" spans="13:13">
      <c r="M32" s="55"/>
    </row>
    <row r="33" spans="13:13">
      <c r="M33" s="55"/>
    </row>
    <row r="34" spans="13:13">
      <c r="M34" s="55"/>
    </row>
    <row r="35" spans="13:13">
      <c r="M35" s="55"/>
    </row>
    <row r="36" spans="13:13">
      <c r="M36" s="55"/>
    </row>
    <row r="37" spans="13:13">
      <c r="M37" s="55"/>
    </row>
    <row r="38" spans="13:13">
      <c r="M38" s="55"/>
    </row>
    <row r="39" spans="13:13">
      <c r="M39" s="55"/>
    </row>
  </sheetData>
  <mergeCells count="8">
    <mergeCell ref="A6:A7"/>
    <mergeCell ref="C6:I6"/>
    <mergeCell ref="Q6:S6"/>
    <mergeCell ref="E2:M2"/>
    <mergeCell ref="E3:M3"/>
    <mergeCell ref="E4:M4"/>
    <mergeCell ref="M6:O6"/>
    <mergeCell ref="A5:S5"/>
  </mergeCells>
  <pageMargins left="0.7" right="0.7" top="0.75" bottom="0.75" header="0.3" footer="0.3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T43"/>
  <sheetViews>
    <sheetView rightToLeft="1" view="pageBreakPreview" zoomScale="60" zoomScaleNormal="100" workbookViewId="0">
      <selection activeCell="I9" sqref="I9:I12"/>
    </sheetView>
  </sheetViews>
  <sheetFormatPr defaultColWidth="9.140625" defaultRowHeight="27.75"/>
  <cols>
    <col min="1" max="1" width="57.85546875" style="7" customWidth="1"/>
    <col min="2" max="2" width="1" style="7" customWidth="1"/>
    <col min="3" max="3" width="15.5703125" style="7" customWidth="1"/>
    <col min="4" max="4" width="1" style="7" customWidth="1"/>
    <col min="5" max="5" width="29.7109375" style="7" bestFit="1" customWidth="1"/>
    <col min="6" max="6" width="1" style="7" customWidth="1"/>
    <col min="7" max="7" width="25.7109375" style="7" bestFit="1" customWidth="1"/>
    <col min="8" max="8" width="1" style="7" customWidth="1"/>
    <col min="9" max="9" width="22.42578125" style="7" customWidth="1"/>
    <col min="10" max="10" width="4.140625" style="7" customWidth="1"/>
    <col min="11" max="11" width="9.140625" style="7" customWidth="1"/>
    <col min="12" max="16384" width="9.140625" style="7"/>
  </cols>
  <sheetData>
    <row r="2" spans="1:13" ht="30">
      <c r="A2" s="112" t="s">
        <v>67</v>
      </c>
      <c r="B2" s="112"/>
      <c r="C2" s="112"/>
      <c r="D2" s="112"/>
      <c r="E2" s="112"/>
      <c r="F2" s="112"/>
      <c r="G2" s="112"/>
      <c r="H2" s="112"/>
      <c r="I2" s="112"/>
    </row>
    <row r="3" spans="1:13" ht="30">
      <c r="A3" s="112" t="s">
        <v>29</v>
      </c>
      <c r="B3" s="112" t="s">
        <v>29</v>
      </c>
      <c r="C3" s="112"/>
      <c r="D3" s="112"/>
      <c r="E3" s="112" t="s">
        <v>29</v>
      </c>
      <c r="F3" s="112" t="s">
        <v>29</v>
      </c>
      <c r="G3" s="112" t="s">
        <v>29</v>
      </c>
      <c r="H3" s="112"/>
      <c r="I3" s="112"/>
    </row>
    <row r="4" spans="1:13" ht="30">
      <c r="A4" s="112" t="str">
        <f>سهام!A4</f>
        <v>برای ماه منتهی به 1399/12/30</v>
      </c>
      <c r="B4" s="112" t="s">
        <v>2</v>
      </c>
      <c r="C4" s="112"/>
      <c r="D4" s="112"/>
      <c r="E4" s="112" t="s">
        <v>2</v>
      </c>
      <c r="F4" s="112" t="s">
        <v>2</v>
      </c>
      <c r="G4" s="112" t="s">
        <v>2</v>
      </c>
      <c r="H4" s="112"/>
      <c r="I4" s="112"/>
    </row>
    <row r="5" spans="1:13" ht="30">
      <c r="A5" s="42"/>
      <c r="B5" s="42"/>
      <c r="C5" s="42"/>
      <c r="D5" s="42"/>
      <c r="E5" s="42"/>
      <c r="F5" s="42"/>
      <c r="G5" s="42"/>
      <c r="H5" s="42"/>
      <c r="I5" s="42"/>
    </row>
    <row r="6" spans="1:13" ht="28.5">
      <c r="A6" s="113" t="s">
        <v>75</v>
      </c>
      <c r="B6" s="113"/>
      <c r="C6" s="113"/>
      <c r="D6" s="113"/>
      <c r="E6" s="113"/>
      <c r="F6" s="113"/>
      <c r="G6" s="113"/>
    </row>
    <row r="7" spans="1:13" ht="28.5">
      <c r="A7" s="57"/>
      <c r="B7" s="57"/>
      <c r="C7" s="114" t="s">
        <v>161</v>
      </c>
      <c r="D7" s="114"/>
      <c r="E7" s="114"/>
      <c r="F7" s="114"/>
      <c r="G7" s="114"/>
      <c r="H7" s="114"/>
      <c r="I7" s="114"/>
    </row>
    <row r="8" spans="1:13" ht="64.5" customHeight="1" thickBot="1">
      <c r="A8" s="9" t="s">
        <v>33</v>
      </c>
      <c r="C8" s="41" t="s">
        <v>71</v>
      </c>
      <c r="E8" s="9" t="s">
        <v>22</v>
      </c>
      <c r="G8" s="9" t="s">
        <v>52</v>
      </c>
      <c r="I8" s="97" t="s">
        <v>12</v>
      </c>
    </row>
    <row r="9" spans="1:13" ht="31.5">
      <c r="A9" s="10" t="s">
        <v>58</v>
      </c>
      <c r="C9" s="7" t="s">
        <v>72</v>
      </c>
      <c r="E9" s="95">
        <f>'سرمایه‌گذاری در سهام '!S60</f>
        <v>1706808156179</v>
      </c>
      <c r="F9" s="96"/>
      <c r="G9" s="100">
        <f>E9/E13</f>
        <v>0.99073505769202197</v>
      </c>
      <c r="H9" s="96"/>
      <c r="I9" s="136">
        <f>E9/2156896246780</f>
        <v>0.79132603560652015</v>
      </c>
    </row>
    <row r="10" spans="1:13" ht="31.5">
      <c r="A10" s="10" t="s">
        <v>152</v>
      </c>
      <c r="C10" s="7" t="s">
        <v>73</v>
      </c>
      <c r="E10" s="95">
        <f>'سرمایه‌گذاری در اوراق بهادار '!Q11</f>
        <v>2578399134</v>
      </c>
      <c r="F10" s="96"/>
      <c r="G10" s="100">
        <f>E10/E13</f>
        <v>1.496659367093303E-3</v>
      </c>
      <c r="H10" s="96"/>
      <c r="I10" s="136">
        <f t="shared" ref="I10:I12" si="0">E10/2156896246780</f>
        <v>1.1954210304966017E-3</v>
      </c>
    </row>
    <row r="11" spans="1:13" ht="31.5">
      <c r="A11" s="10" t="s">
        <v>59</v>
      </c>
      <c r="C11" s="7" t="s">
        <v>74</v>
      </c>
      <c r="E11" s="95">
        <f>'درآمد سپرده بانکی '!I13</f>
        <v>7028676052</v>
      </c>
      <c r="F11" s="96"/>
      <c r="G11" s="100">
        <f>E11/E13</f>
        <v>4.0798702236494681E-3</v>
      </c>
      <c r="H11" s="96"/>
      <c r="I11" s="136">
        <f t="shared" si="0"/>
        <v>3.2586991898627539E-3</v>
      </c>
    </row>
    <row r="12" spans="1:13" ht="31.5">
      <c r="A12" s="10" t="s">
        <v>66</v>
      </c>
      <c r="C12" s="7" t="s">
        <v>116</v>
      </c>
      <c r="E12" s="95">
        <f>'سایر درآمدها '!E12</f>
        <v>6354284993</v>
      </c>
      <c r="F12" s="96"/>
      <c r="G12" s="98">
        <f>E12/E13</f>
        <v>3.6884127172352103E-3</v>
      </c>
      <c r="H12" s="96"/>
      <c r="I12" s="136">
        <f t="shared" si="0"/>
        <v>2.9460318281355549E-3</v>
      </c>
    </row>
    <row r="13" spans="1:13" ht="28.5" thickBot="1">
      <c r="E13" s="93">
        <f>SUM(E9:E12)</f>
        <v>1722769516358</v>
      </c>
      <c r="F13" s="93">
        <f t="shared" ref="F13:H13" si="1">SUM(F9:F11)</f>
        <v>0</v>
      </c>
      <c r="G13" s="99">
        <f>SUM(G9:G12)</f>
        <v>0.99999999999999989</v>
      </c>
      <c r="H13" s="93">
        <f t="shared" si="1"/>
        <v>0</v>
      </c>
      <c r="I13" s="94">
        <f>SUM(I9:I12)</f>
        <v>0.79872618765501513</v>
      </c>
    </row>
    <row r="14" spans="1:13" ht="28.5" thickTop="1">
      <c r="I14" s="35"/>
      <c r="M14" s="51"/>
    </row>
    <row r="15" spans="1:13">
      <c r="M15" s="51"/>
    </row>
    <row r="16" spans="1:13">
      <c r="M16" s="51"/>
    </row>
    <row r="17" spans="9:20">
      <c r="I17" s="36"/>
      <c r="M17" s="51"/>
    </row>
    <row r="18" spans="9:20">
      <c r="M18" s="51"/>
      <c r="T18" s="13"/>
    </row>
    <row r="19" spans="9:20">
      <c r="M19" s="51"/>
    </row>
    <row r="20" spans="9:20">
      <c r="M20" s="51"/>
    </row>
    <row r="21" spans="9:20">
      <c r="M21" s="51"/>
    </row>
    <row r="22" spans="9:20">
      <c r="M22" s="51"/>
    </row>
    <row r="23" spans="9:20">
      <c r="M23" s="51"/>
    </row>
    <row r="24" spans="9:20">
      <c r="M24" s="51"/>
    </row>
    <row r="25" spans="9:20">
      <c r="M25" s="51"/>
    </row>
    <row r="26" spans="9:20">
      <c r="M26" s="51"/>
    </row>
    <row r="27" spans="9:20">
      <c r="M27" s="51"/>
    </row>
    <row r="28" spans="9:20">
      <c r="M28" s="51"/>
    </row>
    <row r="29" spans="9:20">
      <c r="M29" s="51"/>
    </row>
    <row r="30" spans="9:20">
      <c r="M30" s="51"/>
    </row>
    <row r="31" spans="9:20">
      <c r="M31" s="51"/>
    </row>
    <row r="32" spans="9:20">
      <c r="M32" s="51"/>
    </row>
    <row r="33" spans="13:13">
      <c r="M33" s="51"/>
    </row>
    <row r="34" spans="13:13">
      <c r="M34" s="51"/>
    </row>
    <row r="35" spans="13:13">
      <c r="M35" s="51"/>
    </row>
    <row r="36" spans="13:13">
      <c r="M36" s="51"/>
    </row>
    <row r="37" spans="13:13">
      <c r="M37" s="51"/>
    </row>
    <row r="38" spans="13:13">
      <c r="M38" s="51"/>
    </row>
    <row r="39" spans="13:13">
      <c r="M39" s="51"/>
    </row>
    <row r="40" spans="13:13">
      <c r="M40" s="51"/>
    </row>
    <row r="41" spans="13:13">
      <c r="M41" s="51"/>
    </row>
    <row r="42" spans="13:13">
      <c r="M42" s="51"/>
    </row>
    <row r="43" spans="13:13">
      <c r="M43" s="51"/>
    </row>
  </sheetData>
  <mergeCells count="5">
    <mergeCell ref="A2:I2"/>
    <mergeCell ref="A3:I3"/>
    <mergeCell ref="A4:I4"/>
    <mergeCell ref="A6:G6"/>
    <mergeCell ref="C7:I7"/>
  </mergeCells>
  <pageMargins left="0.7" right="0.7" top="0.75" bottom="0.75" header="0.3" footer="0.3"/>
  <pageSetup paperSize="9" scale="5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S38"/>
  <sheetViews>
    <sheetView rightToLeft="1" view="pageBreakPreview" zoomScale="60" zoomScaleNormal="100" workbookViewId="0">
      <selection activeCell="C10" sqref="C10"/>
    </sheetView>
  </sheetViews>
  <sheetFormatPr defaultColWidth="9.140625" defaultRowHeight="27.75"/>
  <cols>
    <col min="1" max="1" width="42" style="7" bestFit="1" customWidth="1"/>
    <col min="2" max="2" width="1" style="7" customWidth="1"/>
    <col min="3" max="3" width="23.140625" style="7" bestFit="1" customWidth="1"/>
    <col min="4" max="4" width="1" style="7" customWidth="1"/>
    <col min="5" max="5" width="19.42578125" style="7" bestFit="1" customWidth="1"/>
    <col min="6" max="6" width="1" style="7" customWidth="1"/>
    <col min="7" max="7" width="12.28515625" style="7" bestFit="1" customWidth="1"/>
    <col min="8" max="8" width="1" style="7" customWidth="1"/>
    <col min="9" max="9" width="28.140625" style="7" customWidth="1"/>
    <col min="10" max="10" width="1" style="7" customWidth="1"/>
    <col min="11" max="11" width="15.85546875" style="7" bestFit="1" customWidth="1"/>
    <col min="12" max="12" width="1" style="7" customWidth="1"/>
    <col min="13" max="13" width="23.140625" style="7" bestFit="1" customWidth="1"/>
    <col min="14" max="14" width="1" style="7" customWidth="1"/>
    <col min="15" max="15" width="27" style="7" bestFit="1" customWidth="1"/>
    <col min="16" max="16" width="1" style="7" customWidth="1"/>
    <col min="17" max="17" width="15.85546875" style="7" bestFit="1" customWidth="1"/>
    <col min="18" max="18" width="1" style="7" customWidth="1"/>
    <col min="19" max="19" width="25.42578125" style="7" bestFit="1" customWidth="1"/>
    <col min="20" max="20" width="1" style="7" customWidth="1"/>
    <col min="21" max="21" width="9.140625" style="7" customWidth="1"/>
    <col min="22" max="16384" width="9.140625" style="7"/>
  </cols>
  <sheetData>
    <row r="2" spans="1:19" ht="30">
      <c r="A2" s="112" t="s">
        <v>67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</row>
    <row r="3" spans="1:19" ht="30">
      <c r="A3" s="112" t="s">
        <v>29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</row>
    <row r="4" spans="1:19" ht="30">
      <c r="A4" s="112" t="str">
        <f>'جمع درآمدها'!A4:I4</f>
        <v>برای ماه منتهی به 1399/12/30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</row>
    <row r="5" spans="1:19" ht="36">
      <c r="A5" s="115" t="s">
        <v>76</v>
      </c>
      <c r="B5" s="115"/>
      <c r="C5" s="115"/>
      <c r="D5" s="115"/>
      <c r="E5" s="115"/>
      <c r="F5" s="115"/>
      <c r="G5" s="115"/>
      <c r="H5" s="115"/>
      <c r="I5" s="115"/>
    </row>
    <row r="6" spans="1:19" ht="30.75" thickBot="1">
      <c r="A6" s="117" t="s">
        <v>30</v>
      </c>
      <c r="B6" s="117"/>
      <c r="C6" s="117"/>
      <c r="D6" s="117"/>
      <c r="E6" s="117"/>
      <c r="F6" s="117"/>
      <c r="G6" s="117"/>
      <c r="I6" s="117" t="s">
        <v>162</v>
      </c>
      <c r="J6" s="117"/>
      <c r="K6" s="117"/>
      <c r="L6" s="117"/>
      <c r="M6" s="117"/>
      <c r="O6" s="116" t="s">
        <v>161</v>
      </c>
      <c r="P6" s="116" t="s">
        <v>32</v>
      </c>
      <c r="Q6" s="116" t="s">
        <v>32</v>
      </c>
      <c r="R6" s="116" t="s">
        <v>32</v>
      </c>
      <c r="S6" s="116" t="s">
        <v>32</v>
      </c>
    </row>
    <row r="7" spans="1:19" ht="30.75" thickBot="1">
      <c r="A7" s="32" t="s">
        <v>33</v>
      </c>
      <c r="B7" s="64"/>
      <c r="C7" s="32" t="s">
        <v>34</v>
      </c>
      <c r="D7" s="64"/>
      <c r="E7" s="32" t="s">
        <v>14</v>
      </c>
      <c r="F7" s="64"/>
      <c r="G7" s="32" t="s">
        <v>15</v>
      </c>
      <c r="I7" s="32" t="s">
        <v>35</v>
      </c>
      <c r="K7" s="32" t="s">
        <v>36</v>
      </c>
      <c r="M7" s="32" t="s">
        <v>37</v>
      </c>
      <c r="O7" s="32" t="s">
        <v>35</v>
      </c>
      <c r="Q7" s="32" t="s">
        <v>36</v>
      </c>
      <c r="S7" s="32" t="s">
        <v>37</v>
      </c>
    </row>
    <row r="8" spans="1:19" ht="30">
      <c r="A8" s="10" t="s">
        <v>26</v>
      </c>
      <c r="C8" s="15">
        <v>30</v>
      </c>
      <c r="E8" s="7" t="s">
        <v>38</v>
      </c>
      <c r="G8" s="7">
        <v>0</v>
      </c>
      <c r="I8" s="15">
        <v>0</v>
      </c>
      <c r="K8" s="15">
        <v>0</v>
      </c>
      <c r="M8" s="15">
        <v>0</v>
      </c>
      <c r="O8" s="15">
        <v>50363793</v>
      </c>
      <c r="Q8" s="15">
        <v>0</v>
      </c>
      <c r="S8" s="15">
        <v>50363793</v>
      </c>
    </row>
    <row r="9" spans="1:19" ht="30">
      <c r="A9" s="10" t="s">
        <v>63</v>
      </c>
      <c r="C9" s="15">
        <v>30</v>
      </c>
      <c r="E9" s="7" t="s">
        <v>38</v>
      </c>
      <c r="G9" s="7">
        <v>0</v>
      </c>
      <c r="I9" s="15">
        <v>19411039</v>
      </c>
      <c r="K9" s="15">
        <v>0</v>
      </c>
      <c r="M9" s="15">
        <v>19411039</v>
      </c>
      <c r="O9" s="15">
        <v>2322274009</v>
      </c>
      <c r="Q9" s="15">
        <v>0</v>
      </c>
      <c r="S9" s="15">
        <v>2322274009</v>
      </c>
    </row>
    <row r="10" spans="1:19" ht="30">
      <c r="A10" s="10" t="s">
        <v>63</v>
      </c>
      <c r="C10" s="15">
        <v>1</v>
      </c>
      <c r="E10" s="7" t="s">
        <v>38</v>
      </c>
      <c r="G10" s="7">
        <v>19</v>
      </c>
      <c r="I10" s="15">
        <v>140163934</v>
      </c>
      <c r="K10" s="15">
        <v>0</v>
      </c>
      <c r="M10" s="15">
        <v>140163934</v>
      </c>
      <c r="O10" s="15">
        <v>4656038250</v>
      </c>
      <c r="Q10" s="15">
        <v>2424</v>
      </c>
      <c r="S10" s="15">
        <v>4656035826</v>
      </c>
    </row>
    <row r="11" spans="1:19" ht="30.75" thickBot="1">
      <c r="A11" s="40"/>
      <c r="C11" s="40"/>
      <c r="E11" s="40" t="s">
        <v>38</v>
      </c>
      <c r="G11" s="40"/>
      <c r="I11" s="59">
        <f>SUM(I8:I10)</f>
        <v>159574973</v>
      </c>
      <c r="J11" s="33"/>
      <c r="K11" s="59">
        <f>SUM(K8:K10)</f>
        <v>0</v>
      </c>
      <c r="L11" s="59"/>
      <c r="M11" s="59">
        <f>SUM(M8:M10)</f>
        <v>159574973</v>
      </c>
      <c r="N11" s="59"/>
      <c r="O11" s="59">
        <f>SUM(O8:O10)</f>
        <v>7028676052</v>
      </c>
      <c r="P11" s="59"/>
      <c r="Q11" s="59">
        <f>SUM(Q8:Q10)</f>
        <v>2424</v>
      </c>
      <c r="R11" s="59"/>
      <c r="S11" s="59">
        <f>SUM(S8:S10)</f>
        <v>7028673628</v>
      </c>
    </row>
    <row r="12" spans="1:19" ht="28.5" thickTop="1">
      <c r="E12" s="7" t="s">
        <v>38</v>
      </c>
      <c r="I12" s="19"/>
      <c r="M12" s="51"/>
    </row>
    <row r="13" spans="1:19">
      <c r="I13" s="8"/>
      <c r="M13" s="51"/>
    </row>
    <row r="14" spans="1:19">
      <c r="M14" s="51"/>
    </row>
    <row r="15" spans="1:19">
      <c r="M15" s="51"/>
    </row>
    <row r="16" spans="1:19">
      <c r="M16" s="51"/>
    </row>
    <row r="17" spans="13:13">
      <c r="M17" s="51"/>
    </row>
    <row r="18" spans="13:13">
      <c r="M18" s="51"/>
    </row>
    <row r="19" spans="13:13">
      <c r="M19" s="51"/>
    </row>
    <row r="20" spans="13:13">
      <c r="M20" s="51"/>
    </row>
    <row r="21" spans="13:13">
      <c r="M21" s="51"/>
    </row>
    <row r="22" spans="13:13">
      <c r="M22" s="51"/>
    </row>
    <row r="23" spans="13:13">
      <c r="M23" s="51"/>
    </row>
    <row r="24" spans="13:13">
      <c r="M24" s="51"/>
    </row>
    <row r="25" spans="13:13">
      <c r="M25" s="51"/>
    </row>
    <row r="26" spans="13:13">
      <c r="M26" s="51"/>
    </row>
    <row r="27" spans="13:13">
      <c r="M27" s="51"/>
    </row>
    <row r="28" spans="13:13">
      <c r="M28" s="51"/>
    </row>
    <row r="29" spans="13:13">
      <c r="M29" s="51"/>
    </row>
    <row r="30" spans="13:13">
      <c r="M30" s="51"/>
    </row>
    <row r="31" spans="13:13">
      <c r="M31" s="51"/>
    </row>
    <row r="32" spans="13:13">
      <c r="M32" s="51"/>
    </row>
    <row r="33" spans="13:13">
      <c r="M33" s="51"/>
    </row>
    <row r="34" spans="13:13">
      <c r="M34" s="51"/>
    </row>
    <row r="35" spans="13:13">
      <c r="M35" s="51"/>
    </row>
    <row r="36" spans="13:13">
      <c r="M36" s="51"/>
    </row>
    <row r="37" spans="13:13">
      <c r="M37" s="51"/>
    </row>
    <row r="38" spans="13:13">
      <c r="M38" s="51"/>
    </row>
  </sheetData>
  <mergeCells count="7">
    <mergeCell ref="A5:I5"/>
    <mergeCell ref="A2:S2"/>
    <mergeCell ref="A3:S3"/>
    <mergeCell ref="A4:S4"/>
    <mergeCell ref="O6:S6"/>
    <mergeCell ref="I6:M6"/>
    <mergeCell ref="A6:G6"/>
  </mergeCells>
  <pageMargins left="0.7" right="0.7" top="0.75" bottom="0.75" header="0.3" footer="0.3"/>
  <pageSetup paperSize="9"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41"/>
  <sheetViews>
    <sheetView rightToLeft="1" view="pageBreakPreview" zoomScale="60" zoomScaleNormal="100" workbookViewId="0">
      <selection activeCell="U26" sqref="U26"/>
    </sheetView>
  </sheetViews>
  <sheetFormatPr defaultColWidth="9.140625" defaultRowHeight="27.75"/>
  <cols>
    <col min="1" max="1" width="40.42578125" style="7" bestFit="1" customWidth="1"/>
    <col min="2" max="2" width="1" style="7" customWidth="1"/>
    <col min="3" max="3" width="16.5703125" style="7" bestFit="1" customWidth="1"/>
    <col min="4" max="4" width="1" style="7" customWidth="1"/>
    <col min="5" max="5" width="18.7109375" style="7" customWidth="1"/>
    <col min="6" max="6" width="1" style="7" customWidth="1"/>
    <col min="7" max="7" width="15.42578125" style="7" customWidth="1"/>
    <col min="8" max="8" width="1" style="7" customWidth="1"/>
    <col min="9" max="9" width="22.28515625" style="7" bestFit="1" customWidth="1"/>
    <col min="10" max="10" width="1" style="7" customWidth="1"/>
    <col min="11" max="11" width="25.140625" style="7" customWidth="1"/>
    <col min="12" max="12" width="1" style="7" customWidth="1"/>
    <col min="13" max="13" width="23.28515625" style="7" bestFit="1" customWidth="1"/>
    <col min="14" max="14" width="1" style="7" customWidth="1"/>
    <col min="15" max="15" width="27" style="7" bestFit="1" customWidth="1"/>
    <col min="16" max="16" width="1" style="7" customWidth="1"/>
    <col min="17" max="17" width="20.7109375" style="7" customWidth="1"/>
    <col min="18" max="18" width="1" style="7" customWidth="1"/>
    <col min="19" max="19" width="23.85546875" style="7" customWidth="1"/>
    <col min="20" max="20" width="1" style="7" customWidth="1"/>
    <col min="21" max="21" width="9.140625" style="7" customWidth="1"/>
    <col min="22" max="16384" width="9.140625" style="7"/>
  </cols>
  <sheetData>
    <row r="2" spans="1:19" ht="30">
      <c r="A2" s="112" t="s">
        <v>67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</row>
    <row r="3" spans="1:19" ht="30">
      <c r="A3" s="112" t="s">
        <v>29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</row>
    <row r="4" spans="1:19" ht="30">
      <c r="A4" s="112" t="str">
        <f>'جمع درآمدها'!A4:I4</f>
        <v>برای ماه منتهی به 1399/12/30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</row>
    <row r="5" spans="1:19" ht="30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</row>
    <row r="6" spans="1:19" ht="36">
      <c r="A6" s="118" t="s">
        <v>77</v>
      </c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</row>
    <row r="7" spans="1:19" ht="30.75" thickBot="1">
      <c r="A7" s="117" t="s">
        <v>3</v>
      </c>
      <c r="C7" s="116" t="s">
        <v>39</v>
      </c>
      <c r="D7" s="116" t="s">
        <v>39</v>
      </c>
      <c r="E7" s="116" t="s">
        <v>39</v>
      </c>
      <c r="F7" s="116" t="s">
        <v>39</v>
      </c>
      <c r="G7" s="116" t="s">
        <v>39</v>
      </c>
      <c r="I7" s="116" t="str">
        <f>'سود اوراق بهادار و سپرده بانکی '!I6:M6</f>
        <v>طی اسفند ماه</v>
      </c>
      <c r="J7" s="116" t="s">
        <v>31</v>
      </c>
      <c r="K7" s="116" t="s">
        <v>31</v>
      </c>
      <c r="L7" s="116" t="s">
        <v>31</v>
      </c>
      <c r="M7" s="116" t="s">
        <v>31</v>
      </c>
      <c r="O7" s="116" t="str">
        <f>'سود اوراق بهادار و سپرده بانکی '!O6:S6</f>
        <v>از ابتدای سال مالی تا پایان اسفند ماه</v>
      </c>
      <c r="P7" s="116" t="s">
        <v>32</v>
      </c>
      <c r="Q7" s="116" t="s">
        <v>32</v>
      </c>
      <c r="R7" s="116" t="s">
        <v>32</v>
      </c>
      <c r="S7" s="116" t="s">
        <v>32</v>
      </c>
    </row>
    <row r="8" spans="1:19" s="13" customFormat="1" ht="90">
      <c r="A8" s="117" t="s">
        <v>3</v>
      </c>
      <c r="C8" s="65" t="s">
        <v>40</v>
      </c>
      <c r="E8" s="65" t="s">
        <v>41</v>
      </c>
      <c r="G8" s="65" t="s">
        <v>42</v>
      </c>
      <c r="I8" s="65" t="s">
        <v>43</v>
      </c>
      <c r="K8" s="65" t="s">
        <v>36</v>
      </c>
      <c r="M8" s="65" t="s">
        <v>44</v>
      </c>
      <c r="O8" s="65" t="s">
        <v>43</v>
      </c>
      <c r="Q8" s="65" t="s">
        <v>36</v>
      </c>
      <c r="S8" s="65" t="s">
        <v>44</v>
      </c>
    </row>
    <row r="9" spans="1:19" s="13" customFormat="1" ht="30">
      <c r="A9" s="10" t="s">
        <v>94</v>
      </c>
      <c r="B9" s="7"/>
      <c r="C9" s="7" t="s">
        <v>141</v>
      </c>
      <c r="D9" s="7"/>
      <c r="E9" s="15">
        <v>1000000</v>
      </c>
      <c r="F9" s="7"/>
      <c r="G9" s="15">
        <v>140</v>
      </c>
      <c r="H9" s="7"/>
      <c r="I9" s="15">
        <v>0</v>
      </c>
      <c r="J9" s="7"/>
      <c r="K9" s="15">
        <v>0</v>
      </c>
      <c r="L9" s="7"/>
      <c r="M9" s="15">
        <v>0</v>
      </c>
      <c r="N9" s="7"/>
      <c r="O9" s="15">
        <v>140000000</v>
      </c>
      <c r="P9" s="7"/>
      <c r="Q9" s="15">
        <v>0</v>
      </c>
      <c r="R9" s="7"/>
      <c r="S9" s="15">
        <v>140000000</v>
      </c>
    </row>
    <row r="10" spans="1:19" s="13" customFormat="1" ht="30">
      <c r="A10" s="10" t="s">
        <v>90</v>
      </c>
      <c r="B10" s="7"/>
      <c r="C10" s="7" t="s">
        <v>163</v>
      </c>
      <c r="D10" s="7"/>
      <c r="E10" s="15">
        <v>17300000</v>
      </c>
      <c r="F10" s="7"/>
      <c r="G10" s="15">
        <v>800</v>
      </c>
      <c r="H10" s="7"/>
      <c r="I10" s="15">
        <v>13840000000</v>
      </c>
      <c r="J10" s="7"/>
      <c r="K10" s="15">
        <v>296836461</v>
      </c>
      <c r="L10" s="7"/>
      <c r="M10" s="15">
        <v>13543163539</v>
      </c>
      <c r="N10" s="7"/>
      <c r="O10" s="15">
        <v>13840000000</v>
      </c>
      <c r="P10" s="7"/>
      <c r="Q10" s="15">
        <v>296836461</v>
      </c>
      <c r="R10" s="7"/>
      <c r="S10" s="15">
        <v>13543163539</v>
      </c>
    </row>
    <row r="11" spans="1:19" s="13" customFormat="1" ht="30">
      <c r="A11" s="10" t="s">
        <v>90</v>
      </c>
      <c r="B11" s="7"/>
      <c r="C11" s="7" t="s">
        <v>115</v>
      </c>
      <c r="D11" s="7"/>
      <c r="E11" s="15">
        <v>9000000</v>
      </c>
      <c r="F11" s="7"/>
      <c r="G11" s="15">
        <v>490</v>
      </c>
      <c r="H11" s="7"/>
      <c r="I11" s="15">
        <v>0</v>
      </c>
      <c r="J11" s="7"/>
      <c r="K11" s="15">
        <v>0</v>
      </c>
      <c r="L11" s="7"/>
      <c r="M11" s="15">
        <v>0</v>
      </c>
      <c r="N11" s="7"/>
      <c r="O11" s="15">
        <v>4410000000</v>
      </c>
      <c r="P11" s="7"/>
      <c r="Q11" s="15">
        <v>296836461</v>
      </c>
      <c r="R11" s="7"/>
      <c r="S11" s="15">
        <v>4113163539</v>
      </c>
    </row>
    <row r="12" spans="1:19" s="13" customFormat="1" ht="30">
      <c r="A12" s="10" t="s">
        <v>85</v>
      </c>
      <c r="B12" s="7"/>
      <c r="C12" s="7" t="s">
        <v>131</v>
      </c>
      <c r="D12" s="7"/>
      <c r="E12" s="15">
        <v>6000000</v>
      </c>
      <c r="F12" s="7"/>
      <c r="G12" s="15">
        <v>200</v>
      </c>
      <c r="H12" s="7"/>
      <c r="I12" s="15">
        <v>0</v>
      </c>
      <c r="J12" s="7"/>
      <c r="K12" s="15">
        <v>0</v>
      </c>
      <c r="L12" s="7"/>
      <c r="M12" s="15">
        <v>0</v>
      </c>
      <c r="N12" s="7"/>
      <c r="O12" s="15">
        <v>1200000000</v>
      </c>
      <c r="P12" s="7"/>
      <c r="Q12" s="15">
        <v>0</v>
      </c>
      <c r="R12" s="7"/>
      <c r="S12" s="15">
        <v>1200000000</v>
      </c>
    </row>
    <row r="13" spans="1:19" s="13" customFormat="1" ht="30">
      <c r="A13" s="10" t="s">
        <v>125</v>
      </c>
      <c r="B13" s="7"/>
      <c r="C13" s="7" t="s">
        <v>138</v>
      </c>
      <c r="D13" s="7"/>
      <c r="E13" s="15">
        <v>3000000</v>
      </c>
      <c r="F13" s="7"/>
      <c r="G13" s="15">
        <v>500</v>
      </c>
      <c r="H13" s="7"/>
      <c r="I13" s="15">
        <v>0</v>
      </c>
      <c r="J13" s="7"/>
      <c r="K13" s="15">
        <v>0</v>
      </c>
      <c r="L13" s="7"/>
      <c r="M13" s="15">
        <v>0</v>
      </c>
      <c r="N13" s="7"/>
      <c r="O13" s="15">
        <v>1500000000</v>
      </c>
      <c r="P13" s="7"/>
      <c r="Q13" s="15">
        <v>0</v>
      </c>
      <c r="R13" s="7"/>
      <c r="S13" s="15">
        <v>1500000000</v>
      </c>
    </row>
    <row r="14" spans="1:19" s="13" customFormat="1" ht="30">
      <c r="A14" s="10" t="s">
        <v>119</v>
      </c>
      <c r="B14" s="7"/>
      <c r="C14" s="7" t="s">
        <v>132</v>
      </c>
      <c r="D14" s="7"/>
      <c r="E14" s="15">
        <v>1300000</v>
      </c>
      <c r="F14" s="7"/>
      <c r="G14" s="15">
        <v>900</v>
      </c>
      <c r="H14" s="7"/>
      <c r="I14" s="15">
        <v>0</v>
      </c>
      <c r="J14" s="7"/>
      <c r="K14" s="15">
        <v>0</v>
      </c>
      <c r="L14" s="7"/>
      <c r="M14" s="15">
        <v>0</v>
      </c>
      <c r="N14" s="7"/>
      <c r="O14" s="15">
        <v>1170000000</v>
      </c>
      <c r="P14" s="7"/>
      <c r="Q14" s="15">
        <v>0</v>
      </c>
      <c r="R14" s="7"/>
      <c r="S14" s="15">
        <v>1170000000</v>
      </c>
    </row>
    <row r="15" spans="1:19" s="13" customFormat="1" ht="30">
      <c r="A15" s="10" t="s">
        <v>100</v>
      </c>
      <c r="B15" s="7"/>
      <c r="C15" s="7" t="s">
        <v>124</v>
      </c>
      <c r="D15" s="7"/>
      <c r="E15" s="15">
        <v>14000000</v>
      </c>
      <c r="F15" s="7"/>
      <c r="G15" s="15">
        <v>26</v>
      </c>
      <c r="H15" s="7"/>
      <c r="I15" s="15">
        <v>0</v>
      </c>
      <c r="J15" s="7"/>
      <c r="K15" s="15">
        <v>0</v>
      </c>
      <c r="L15" s="7"/>
      <c r="M15" s="15">
        <v>0</v>
      </c>
      <c r="N15" s="7"/>
      <c r="O15" s="15">
        <v>364000000</v>
      </c>
      <c r="P15" s="7"/>
      <c r="Q15" s="15">
        <v>0</v>
      </c>
      <c r="R15" s="7"/>
      <c r="S15" s="15">
        <v>364000000</v>
      </c>
    </row>
    <row r="16" spans="1:19" s="13" customFormat="1" ht="30">
      <c r="A16" s="10" t="s">
        <v>84</v>
      </c>
      <c r="B16" s="7"/>
      <c r="C16" s="7" t="s">
        <v>151</v>
      </c>
      <c r="D16" s="7"/>
      <c r="E16" s="15">
        <v>1200000</v>
      </c>
      <c r="F16" s="7"/>
      <c r="G16" s="15">
        <v>6800</v>
      </c>
      <c r="H16" s="7"/>
      <c r="I16" s="15">
        <v>0</v>
      </c>
      <c r="J16" s="7"/>
      <c r="K16" s="15">
        <v>0</v>
      </c>
      <c r="L16" s="7"/>
      <c r="M16" s="15">
        <v>0</v>
      </c>
      <c r="N16" s="7"/>
      <c r="O16" s="15">
        <v>8160000000</v>
      </c>
      <c r="P16" s="7"/>
      <c r="Q16" s="15">
        <v>0</v>
      </c>
      <c r="R16" s="7"/>
      <c r="S16" s="15">
        <v>8160000000</v>
      </c>
    </row>
    <row r="17" spans="1:19" s="13" customFormat="1" ht="30">
      <c r="A17" s="10" t="s">
        <v>102</v>
      </c>
      <c r="B17" s="7"/>
      <c r="C17" s="7" t="s">
        <v>133</v>
      </c>
      <c r="D17" s="7"/>
      <c r="E17" s="15">
        <v>4200000</v>
      </c>
      <c r="F17" s="7"/>
      <c r="G17" s="15">
        <v>710</v>
      </c>
      <c r="H17" s="7"/>
      <c r="I17" s="15">
        <v>0</v>
      </c>
      <c r="J17" s="7"/>
      <c r="K17" s="15">
        <v>0</v>
      </c>
      <c r="L17" s="7"/>
      <c r="M17" s="15">
        <v>0</v>
      </c>
      <c r="N17" s="7"/>
      <c r="O17" s="15">
        <v>2982000000</v>
      </c>
      <c r="P17" s="7"/>
      <c r="Q17" s="15">
        <v>0</v>
      </c>
      <c r="R17" s="7"/>
      <c r="S17" s="15">
        <v>2982000000</v>
      </c>
    </row>
    <row r="18" spans="1:19" s="13" customFormat="1" ht="30">
      <c r="A18" s="10" t="s">
        <v>88</v>
      </c>
      <c r="B18" s="7"/>
      <c r="C18" s="7" t="s">
        <v>137</v>
      </c>
      <c r="D18" s="7"/>
      <c r="E18" s="15">
        <v>2400000</v>
      </c>
      <c r="F18" s="7"/>
      <c r="G18" s="15">
        <v>3700</v>
      </c>
      <c r="H18" s="7"/>
      <c r="I18" s="15">
        <v>0</v>
      </c>
      <c r="J18" s="7"/>
      <c r="K18" s="15">
        <v>0</v>
      </c>
      <c r="L18" s="7"/>
      <c r="M18" s="15">
        <v>0</v>
      </c>
      <c r="N18" s="7"/>
      <c r="O18" s="15">
        <v>8880000000</v>
      </c>
      <c r="P18" s="7"/>
      <c r="Q18" s="15">
        <v>0</v>
      </c>
      <c r="R18" s="7"/>
      <c r="S18" s="15">
        <v>8880000000</v>
      </c>
    </row>
    <row r="19" spans="1:19" s="13" customFormat="1" ht="30">
      <c r="A19" s="10" t="s">
        <v>91</v>
      </c>
      <c r="B19" s="7"/>
      <c r="C19" s="7" t="s">
        <v>121</v>
      </c>
      <c r="D19" s="7"/>
      <c r="E19" s="15">
        <v>11000000</v>
      </c>
      <c r="F19" s="7"/>
      <c r="G19" s="15">
        <v>1000</v>
      </c>
      <c r="H19" s="7"/>
      <c r="I19" s="15">
        <v>0</v>
      </c>
      <c r="J19" s="7"/>
      <c r="K19" s="15">
        <v>0</v>
      </c>
      <c r="L19" s="7"/>
      <c r="M19" s="15">
        <v>0</v>
      </c>
      <c r="N19" s="7"/>
      <c r="O19" s="15">
        <v>11000000000</v>
      </c>
      <c r="P19" s="7"/>
      <c r="Q19" s="15">
        <v>0</v>
      </c>
      <c r="R19" s="7"/>
      <c r="S19" s="15">
        <v>11000000000</v>
      </c>
    </row>
    <row r="20" spans="1:19" s="13" customFormat="1" ht="30">
      <c r="A20" s="10" t="s">
        <v>96</v>
      </c>
      <c r="B20" s="7"/>
      <c r="C20" s="7" t="s">
        <v>139</v>
      </c>
      <c r="D20" s="7"/>
      <c r="E20" s="15">
        <v>1400000</v>
      </c>
      <c r="F20" s="7"/>
      <c r="G20" s="15">
        <v>1600</v>
      </c>
      <c r="H20" s="7"/>
      <c r="I20" s="15">
        <v>0</v>
      </c>
      <c r="J20" s="7"/>
      <c r="K20" s="15">
        <v>0</v>
      </c>
      <c r="L20" s="7"/>
      <c r="M20" s="15">
        <v>0</v>
      </c>
      <c r="N20" s="7"/>
      <c r="O20" s="15">
        <v>2240000000</v>
      </c>
      <c r="P20" s="7"/>
      <c r="Q20" s="15">
        <v>91248357</v>
      </c>
      <c r="R20" s="7"/>
      <c r="S20" s="15">
        <v>2148751643</v>
      </c>
    </row>
    <row r="21" spans="1:19" s="13" customFormat="1" ht="30">
      <c r="A21" s="10" t="s">
        <v>118</v>
      </c>
      <c r="B21" s="7"/>
      <c r="C21" s="7" t="s">
        <v>134</v>
      </c>
      <c r="D21" s="7"/>
      <c r="E21" s="15">
        <v>3000000</v>
      </c>
      <c r="F21" s="7"/>
      <c r="G21" s="15">
        <v>300</v>
      </c>
      <c r="H21" s="7"/>
      <c r="I21" s="15">
        <v>0</v>
      </c>
      <c r="J21" s="7"/>
      <c r="K21" s="15">
        <v>0</v>
      </c>
      <c r="L21" s="7"/>
      <c r="M21" s="15">
        <v>0</v>
      </c>
      <c r="N21" s="7"/>
      <c r="O21" s="15">
        <v>900000000</v>
      </c>
      <c r="P21" s="7"/>
      <c r="Q21" s="15">
        <v>0</v>
      </c>
      <c r="R21" s="7"/>
      <c r="S21" s="15">
        <v>900000000</v>
      </c>
    </row>
    <row r="22" spans="1:19" ht="28.5" thickBot="1">
      <c r="D22" s="16">
        <f t="shared" ref="D22:R22" si="0">SUM(D9:D21)</f>
        <v>0</v>
      </c>
      <c r="E22" s="16">
        <f t="shared" si="0"/>
        <v>74800000</v>
      </c>
      <c r="F22" s="16">
        <f t="shared" si="0"/>
        <v>0</v>
      </c>
      <c r="G22" s="16">
        <f t="shared" si="0"/>
        <v>17166</v>
      </c>
      <c r="H22" s="16">
        <f t="shared" si="0"/>
        <v>0</v>
      </c>
      <c r="I22" s="16">
        <f t="shared" si="0"/>
        <v>13840000000</v>
      </c>
      <c r="J22" s="16">
        <f t="shared" si="0"/>
        <v>0</v>
      </c>
      <c r="K22" s="16">
        <f t="shared" si="0"/>
        <v>296836461</v>
      </c>
      <c r="L22" s="16">
        <f t="shared" si="0"/>
        <v>0</v>
      </c>
      <c r="M22" s="16">
        <f t="shared" si="0"/>
        <v>13543163539</v>
      </c>
      <c r="N22" s="16">
        <f t="shared" si="0"/>
        <v>0</v>
      </c>
      <c r="O22" s="16">
        <f t="shared" si="0"/>
        <v>56786000000</v>
      </c>
      <c r="P22" s="16">
        <f t="shared" si="0"/>
        <v>0</v>
      </c>
      <c r="Q22" s="16">
        <f t="shared" si="0"/>
        <v>684921279</v>
      </c>
      <c r="R22" s="16">
        <f t="shared" si="0"/>
        <v>0</v>
      </c>
      <c r="S22" s="16">
        <f>SUM(S9:S21)</f>
        <v>56101078721</v>
      </c>
    </row>
    <row r="23" spans="1:19" ht="30.75" thickTop="1">
      <c r="A23" s="10"/>
      <c r="E23" s="15"/>
      <c r="G23" s="15"/>
      <c r="I23" s="15"/>
      <c r="K23" s="15"/>
      <c r="M23" s="51"/>
      <c r="O23" s="15"/>
      <c r="Q23" s="15"/>
      <c r="S23" s="15"/>
    </row>
    <row r="24" spans="1:19" ht="30">
      <c r="A24" s="10"/>
      <c r="E24" s="15"/>
      <c r="G24" s="15"/>
      <c r="I24" s="15"/>
      <c r="K24" s="15"/>
      <c r="M24" s="51"/>
      <c r="O24" s="15"/>
      <c r="Q24" s="15"/>
      <c r="S24" s="15"/>
    </row>
    <row r="25" spans="1:19" ht="30">
      <c r="A25" s="10"/>
      <c r="E25" s="17"/>
      <c r="F25" s="8"/>
      <c r="G25" s="17"/>
      <c r="H25" s="8"/>
      <c r="I25" s="17"/>
      <c r="J25" s="8"/>
      <c r="K25" s="17"/>
      <c r="L25" s="8"/>
      <c r="M25" s="54"/>
      <c r="N25" s="8"/>
      <c r="O25" s="17"/>
      <c r="P25" s="8"/>
      <c r="Q25" s="17"/>
      <c r="R25" s="8"/>
      <c r="S25" s="17"/>
    </row>
    <row r="26" spans="1:19" ht="30">
      <c r="A26" s="10"/>
      <c r="E26" s="15"/>
      <c r="G26" s="15"/>
      <c r="I26" s="15"/>
      <c r="K26" s="15"/>
      <c r="M26" s="51"/>
      <c r="O26" s="15"/>
      <c r="Q26" s="15"/>
      <c r="S26" s="15"/>
    </row>
    <row r="27" spans="1:19" ht="30">
      <c r="A27" s="10"/>
      <c r="E27" s="15"/>
      <c r="G27" s="15"/>
      <c r="I27" s="15"/>
      <c r="K27" s="15"/>
      <c r="M27" s="51"/>
      <c r="O27" s="15"/>
      <c r="Q27" s="15"/>
      <c r="S27" s="15"/>
    </row>
    <row r="28" spans="1:19">
      <c r="E28" s="17"/>
      <c r="F28" s="8"/>
      <c r="G28" s="8"/>
      <c r="H28" s="8"/>
      <c r="I28" s="8"/>
      <c r="J28" s="8"/>
      <c r="K28" s="8"/>
      <c r="L28" s="8"/>
      <c r="M28" s="54"/>
      <c r="N28" s="8"/>
      <c r="O28" s="17"/>
      <c r="P28" s="8"/>
      <c r="Q28" s="17"/>
      <c r="R28" s="8"/>
      <c r="S28" s="17"/>
    </row>
    <row r="29" spans="1:19">
      <c r="M29" s="51"/>
    </row>
    <row r="30" spans="1:19">
      <c r="M30" s="51"/>
    </row>
    <row r="31" spans="1:19">
      <c r="M31" s="51"/>
    </row>
    <row r="32" spans="1:19">
      <c r="M32" s="51"/>
    </row>
    <row r="33" spans="13:13">
      <c r="M33" s="51"/>
    </row>
    <row r="34" spans="13:13">
      <c r="M34" s="51"/>
    </row>
    <row r="35" spans="13:13">
      <c r="M35" s="51"/>
    </row>
    <row r="36" spans="13:13">
      <c r="M36" s="51"/>
    </row>
    <row r="37" spans="13:13">
      <c r="M37" s="51"/>
    </row>
    <row r="38" spans="13:13">
      <c r="M38" s="51"/>
    </row>
    <row r="39" spans="13:13">
      <c r="M39" s="51"/>
    </row>
    <row r="40" spans="13:13">
      <c r="M40" s="51"/>
    </row>
    <row r="41" spans="13:13">
      <c r="M41" s="51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5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86"/>
  <sheetViews>
    <sheetView rightToLeft="1" view="pageBreakPreview" topLeftCell="A34" zoomScale="50" zoomScaleNormal="100" zoomScaleSheetLayoutView="50" workbookViewId="0">
      <selection activeCell="U49" sqref="U49:U56"/>
    </sheetView>
  </sheetViews>
  <sheetFormatPr defaultColWidth="9.140625" defaultRowHeight="27.75"/>
  <cols>
    <col min="1" max="1" width="43" style="7" customWidth="1"/>
    <col min="2" max="2" width="1" style="7" customWidth="1"/>
    <col min="3" max="3" width="21.140625" style="7" bestFit="1" customWidth="1"/>
    <col min="4" max="4" width="1" style="7" customWidth="1"/>
    <col min="5" max="5" width="29.85546875" style="7" bestFit="1" customWidth="1"/>
    <col min="6" max="6" width="1" style="7" customWidth="1"/>
    <col min="7" max="7" width="33.42578125" style="7" customWidth="1"/>
    <col min="8" max="8" width="1" style="7" customWidth="1"/>
    <col min="9" max="9" width="28.85546875" style="7" customWidth="1"/>
    <col min="10" max="10" width="1" style="7" customWidth="1"/>
    <col min="11" max="11" width="21.7109375" style="7" customWidth="1"/>
    <col min="12" max="12" width="1" style="7" customWidth="1"/>
    <col min="13" max="13" width="30.85546875" style="7" customWidth="1"/>
    <col min="14" max="14" width="1" style="7" customWidth="1"/>
    <col min="15" max="15" width="32.5703125" style="7" bestFit="1" customWidth="1"/>
    <col min="16" max="16" width="1" style="7" customWidth="1"/>
    <col min="17" max="17" width="30.5703125" style="36" customWidth="1"/>
    <col min="18" max="18" width="1" style="7" customWidth="1"/>
    <col min="19" max="19" width="9.140625" style="7" customWidth="1"/>
    <col min="20" max="20" width="9.140625" style="7"/>
    <col min="21" max="21" width="30" style="7" customWidth="1"/>
    <col min="22" max="16384" width="9.140625" style="7"/>
  </cols>
  <sheetData>
    <row r="1" spans="1:17" s="12" customFormat="1" ht="33.75">
      <c r="Q1" s="60"/>
    </row>
    <row r="2" spans="1:17" s="75" customFormat="1" ht="42.75">
      <c r="A2" s="121" t="s">
        <v>67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</row>
    <row r="3" spans="1:17" s="75" customFormat="1" ht="42.75">
      <c r="A3" s="121" t="s">
        <v>29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</row>
    <row r="4" spans="1:17" s="75" customFormat="1" ht="42.75">
      <c r="A4" s="121" t="str">
        <f>'درآمد سود سهام '!A4:S4</f>
        <v>برای ماه منتهی به 1399/12/30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</row>
    <row r="5" spans="1:17" s="12" customFormat="1" ht="36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61"/>
    </row>
    <row r="6" spans="1:17" ht="40.5">
      <c r="A6" s="122" t="s">
        <v>78</v>
      </c>
      <c r="B6" s="122"/>
      <c r="C6" s="122"/>
      <c r="D6" s="122"/>
      <c r="E6" s="122"/>
      <c r="F6" s="122"/>
      <c r="G6" s="122"/>
      <c r="H6" s="122"/>
      <c r="I6" s="122"/>
    </row>
    <row r="7" spans="1:17" s="67" customFormat="1" ht="34.5" thickBot="1">
      <c r="A7" s="120" t="s">
        <v>3</v>
      </c>
      <c r="C7" s="119" t="s">
        <v>162</v>
      </c>
      <c r="D7" s="119" t="s">
        <v>31</v>
      </c>
      <c r="E7" s="119" t="s">
        <v>31</v>
      </c>
      <c r="F7" s="119" t="s">
        <v>31</v>
      </c>
      <c r="G7" s="119" t="s">
        <v>31</v>
      </c>
      <c r="H7" s="119" t="s">
        <v>31</v>
      </c>
      <c r="I7" s="119" t="s">
        <v>31</v>
      </c>
      <c r="K7" s="119" t="s">
        <v>161</v>
      </c>
      <c r="L7" s="119" t="s">
        <v>32</v>
      </c>
      <c r="M7" s="119" t="s">
        <v>32</v>
      </c>
      <c r="N7" s="119" t="s">
        <v>32</v>
      </c>
      <c r="O7" s="119" t="s">
        <v>32</v>
      </c>
      <c r="P7" s="119" t="s">
        <v>32</v>
      </c>
      <c r="Q7" s="119" t="s">
        <v>32</v>
      </c>
    </row>
    <row r="8" spans="1:17" s="76" customFormat="1" ht="66" customHeight="1" thickBot="1">
      <c r="A8" s="119" t="s">
        <v>3</v>
      </c>
      <c r="C8" s="77" t="s">
        <v>6</v>
      </c>
      <c r="E8" s="77" t="s">
        <v>45</v>
      </c>
      <c r="G8" s="77" t="s">
        <v>46</v>
      </c>
      <c r="I8" s="77" t="s">
        <v>48</v>
      </c>
      <c r="K8" s="77" t="s">
        <v>6</v>
      </c>
      <c r="M8" s="77" t="s">
        <v>45</v>
      </c>
      <c r="O8" s="77" t="s">
        <v>46</v>
      </c>
      <c r="Q8" s="78" t="s">
        <v>48</v>
      </c>
    </row>
    <row r="9" spans="1:17" s="67" customFormat="1" ht="40.5" customHeight="1">
      <c r="A9" s="10" t="s">
        <v>100</v>
      </c>
      <c r="B9" s="7"/>
      <c r="C9" s="15">
        <v>11000000</v>
      </c>
      <c r="D9" s="7"/>
      <c r="E9" s="15">
        <v>41222605495</v>
      </c>
      <c r="F9" s="7"/>
      <c r="G9" s="15">
        <v>44907103592</v>
      </c>
      <c r="H9" s="7"/>
      <c r="I9" s="15">
        <v>-3684498097</v>
      </c>
      <c r="J9" s="7"/>
      <c r="K9" s="15">
        <v>29972001</v>
      </c>
      <c r="L9" s="7"/>
      <c r="M9" s="15">
        <v>183729188773</v>
      </c>
      <c r="N9" s="7"/>
      <c r="O9" s="15">
        <v>132713402721</v>
      </c>
      <c r="P9" s="7"/>
      <c r="Q9" s="15">
        <v>51015786052</v>
      </c>
    </row>
    <row r="10" spans="1:17" s="67" customFormat="1" ht="40.5" customHeight="1">
      <c r="A10" s="10" t="s">
        <v>153</v>
      </c>
      <c r="B10" s="7"/>
      <c r="C10" s="15">
        <v>60</v>
      </c>
      <c r="D10" s="7"/>
      <c r="E10" s="15">
        <v>1810227</v>
      </c>
      <c r="F10" s="7"/>
      <c r="G10" s="15">
        <v>1231114</v>
      </c>
      <c r="H10" s="7"/>
      <c r="I10" s="15">
        <v>579113</v>
      </c>
      <c r="J10" s="7"/>
      <c r="K10" s="15">
        <v>60</v>
      </c>
      <c r="L10" s="7"/>
      <c r="M10" s="15">
        <v>1810227</v>
      </c>
      <c r="N10" s="7"/>
      <c r="O10" s="15">
        <v>1231114</v>
      </c>
      <c r="P10" s="7"/>
      <c r="Q10" s="15">
        <v>579113</v>
      </c>
    </row>
    <row r="11" spans="1:17" s="67" customFormat="1" ht="40.5" customHeight="1">
      <c r="A11" s="10" t="s">
        <v>102</v>
      </c>
      <c r="B11" s="7"/>
      <c r="C11" s="15">
        <v>400000</v>
      </c>
      <c r="D11" s="7"/>
      <c r="E11" s="15">
        <v>13836358224</v>
      </c>
      <c r="F11" s="7"/>
      <c r="G11" s="15">
        <v>20570275399</v>
      </c>
      <c r="H11" s="7"/>
      <c r="I11" s="15">
        <v>-6733917175</v>
      </c>
      <c r="J11" s="7"/>
      <c r="K11" s="15">
        <v>7140000</v>
      </c>
      <c r="L11" s="7"/>
      <c r="M11" s="15">
        <v>263342541064</v>
      </c>
      <c r="N11" s="7"/>
      <c r="O11" s="15">
        <v>343739793482</v>
      </c>
      <c r="P11" s="7"/>
      <c r="Q11" s="15">
        <v>-80397252418</v>
      </c>
    </row>
    <row r="12" spans="1:17" s="67" customFormat="1" ht="40.5" customHeight="1">
      <c r="A12" s="10" t="s">
        <v>90</v>
      </c>
      <c r="B12" s="7"/>
      <c r="C12" s="15">
        <v>800000</v>
      </c>
      <c r="D12" s="7"/>
      <c r="E12" s="15">
        <v>9011759116</v>
      </c>
      <c r="F12" s="7"/>
      <c r="G12" s="15">
        <v>9613274638</v>
      </c>
      <c r="H12" s="7"/>
      <c r="I12" s="15">
        <v>-601515522</v>
      </c>
      <c r="J12" s="7"/>
      <c r="K12" s="15">
        <v>30601568</v>
      </c>
      <c r="L12" s="7"/>
      <c r="M12" s="15">
        <v>461225425809</v>
      </c>
      <c r="N12" s="7"/>
      <c r="O12" s="15">
        <v>400743343941</v>
      </c>
      <c r="P12" s="7"/>
      <c r="Q12" s="15">
        <v>60482081868</v>
      </c>
    </row>
    <row r="13" spans="1:17" s="67" customFormat="1" ht="40.5" customHeight="1">
      <c r="A13" s="10" t="s">
        <v>88</v>
      </c>
      <c r="B13" s="7"/>
      <c r="C13" s="15">
        <v>800000</v>
      </c>
      <c r="D13" s="7"/>
      <c r="E13" s="15">
        <v>32556283280</v>
      </c>
      <c r="F13" s="7"/>
      <c r="G13" s="15">
        <v>45624155642</v>
      </c>
      <c r="H13" s="7"/>
      <c r="I13" s="15">
        <v>-13067872362</v>
      </c>
      <c r="J13" s="7"/>
      <c r="K13" s="15">
        <v>4371330</v>
      </c>
      <c r="L13" s="7"/>
      <c r="M13" s="15">
        <v>217609089163</v>
      </c>
      <c r="N13" s="7"/>
      <c r="O13" s="15">
        <v>243261340654</v>
      </c>
      <c r="P13" s="7"/>
      <c r="Q13" s="15">
        <v>-25652251491</v>
      </c>
    </row>
    <row r="14" spans="1:17" s="67" customFormat="1" ht="40.5" customHeight="1">
      <c r="A14" s="10" t="s">
        <v>94</v>
      </c>
      <c r="B14" s="7"/>
      <c r="C14" s="15">
        <v>3881481</v>
      </c>
      <c r="D14" s="7"/>
      <c r="E14" s="15">
        <v>61090737139</v>
      </c>
      <c r="F14" s="7"/>
      <c r="G14" s="15">
        <v>73630835223</v>
      </c>
      <c r="H14" s="7"/>
      <c r="I14" s="15">
        <v>-12540098084</v>
      </c>
      <c r="J14" s="7"/>
      <c r="K14" s="15">
        <v>12696074</v>
      </c>
      <c r="L14" s="7"/>
      <c r="M14" s="15">
        <v>490073911546</v>
      </c>
      <c r="N14" s="7"/>
      <c r="O14" s="15">
        <v>289388702793</v>
      </c>
      <c r="P14" s="7"/>
      <c r="Q14" s="15">
        <v>200685208753</v>
      </c>
    </row>
    <row r="15" spans="1:17" s="67" customFormat="1" ht="40.5" customHeight="1">
      <c r="A15" s="10" t="s">
        <v>160</v>
      </c>
      <c r="B15" s="7"/>
      <c r="C15" s="15">
        <v>1000000</v>
      </c>
      <c r="D15" s="7"/>
      <c r="E15" s="15">
        <v>12511471362</v>
      </c>
      <c r="F15" s="7"/>
      <c r="G15" s="15">
        <v>12231340064</v>
      </c>
      <c r="H15" s="7"/>
      <c r="I15" s="15">
        <v>280131298</v>
      </c>
      <c r="J15" s="7"/>
      <c r="K15" s="15">
        <v>1000000</v>
      </c>
      <c r="L15" s="7"/>
      <c r="M15" s="15">
        <v>12511471362</v>
      </c>
      <c r="N15" s="7"/>
      <c r="O15" s="15">
        <v>12231340064</v>
      </c>
      <c r="P15" s="7"/>
      <c r="Q15" s="15">
        <v>280131298</v>
      </c>
    </row>
    <row r="16" spans="1:17" s="67" customFormat="1" ht="40.5" customHeight="1">
      <c r="A16" s="10" t="s">
        <v>127</v>
      </c>
      <c r="B16" s="7"/>
      <c r="C16" s="15">
        <v>150001</v>
      </c>
      <c r="D16" s="7"/>
      <c r="E16" s="15">
        <v>13582649686</v>
      </c>
      <c r="F16" s="7"/>
      <c r="G16" s="15">
        <v>21281428757</v>
      </c>
      <c r="H16" s="7"/>
      <c r="I16" s="15">
        <v>-7698779071</v>
      </c>
      <c r="J16" s="7"/>
      <c r="K16" s="15">
        <v>1824102</v>
      </c>
      <c r="L16" s="7"/>
      <c r="M16" s="15">
        <v>231772042339</v>
      </c>
      <c r="N16" s="7"/>
      <c r="O16" s="15">
        <v>258808993592</v>
      </c>
      <c r="P16" s="7"/>
      <c r="Q16" s="15">
        <v>-27036951253</v>
      </c>
    </row>
    <row r="17" spans="1:17" s="67" customFormat="1" ht="40.5" customHeight="1">
      <c r="A17" s="10" t="s">
        <v>144</v>
      </c>
      <c r="B17" s="7"/>
      <c r="C17" s="15">
        <v>600000</v>
      </c>
      <c r="D17" s="7"/>
      <c r="E17" s="15">
        <v>5166706835</v>
      </c>
      <c r="F17" s="7"/>
      <c r="G17" s="15">
        <v>6192169031</v>
      </c>
      <c r="H17" s="7"/>
      <c r="I17" s="15">
        <v>-1025462196</v>
      </c>
      <c r="J17" s="7"/>
      <c r="K17" s="15">
        <v>5623614</v>
      </c>
      <c r="L17" s="7"/>
      <c r="M17" s="15">
        <v>59075355921</v>
      </c>
      <c r="N17" s="7"/>
      <c r="O17" s="15">
        <v>58038069292</v>
      </c>
      <c r="P17" s="7"/>
      <c r="Q17" s="15">
        <v>1037286629</v>
      </c>
    </row>
    <row r="18" spans="1:17" s="67" customFormat="1" ht="40.5" customHeight="1">
      <c r="A18" s="10" t="s">
        <v>85</v>
      </c>
      <c r="B18" s="7"/>
      <c r="C18" s="15">
        <v>1100000</v>
      </c>
      <c r="D18" s="7"/>
      <c r="E18" s="15">
        <v>56708367566</v>
      </c>
      <c r="F18" s="7"/>
      <c r="G18" s="15">
        <v>33194487534</v>
      </c>
      <c r="H18" s="7"/>
      <c r="I18" s="15">
        <v>23513880032</v>
      </c>
      <c r="J18" s="7"/>
      <c r="K18" s="15">
        <v>4491353</v>
      </c>
      <c r="L18" s="7"/>
      <c r="M18" s="15">
        <v>200548716076</v>
      </c>
      <c r="N18" s="7"/>
      <c r="O18" s="15">
        <v>112441224585</v>
      </c>
      <c r="P18" s="7"/>
      <c r="Q18" s="15">
        <v>88107491491</v>
      </c>
    </row>
    <row r="19" spans="1:17" s="67" customFormat="1" ht="40.5" customHeight="1">
      <c r="A19" s="10" t="s">
        <v>105</v>
      </c>
      <c r="B19" s="7"/>
      <c r="C19" s="15">
        <v>6100000</v>
      </c>
      <c r="D19" s="7"/>
      <c r="E19" s="15">
        <v>109062254132</v>
      </c>
      <c r="F19" s="7"/>
      <c r="G19" s="15">
        <v>78187334153</v>
      </c>
      <c r="H19" s="7"/>
      <c r="I19" s="15">
        <v>30874919979</v>
      </c>
      <c r="J19" s="7"/>
      <c r="K19" s="15">
        <v>11703055</v>
      </c>
      <c r="L19" s="7"/>
      <c r="M19" s="15">
        <v>193510023896</v>
      </c>
      <c r="N19" s="7"/>
      <c r="O19" s="15">
        <v>121669660744</v>
      </c>
      <c r="P19" s="7"/>
      <c r="Q19" s="15">
        <v>71840363152</v>
      </c>
    </row>
    <row r="20" spans="1:17" s="67" customFormat="1" ht="40.5" customHeight="1">
      <c r="A20" s="10" t="s">
        <v>91</v>
      </c>
      <c r="B20" s="7"/>
      <c r="C20" s="15">
        <v>4150000</v>
      </c>
      <c r="D20" s="7"/>
      <c r="E20" s="15">
        <v>93005189412</v>
      </c>
      <c r="F20" s="7"/>
      <c r="G20" s="15">
        <v>71676338630</v>
      </c>
      <c r="H20" s="7"/>
      <c r="I20" s="15">
        <v>21328850782</v>
      </c>
      <c r="J20" s="7"/>
      <c r="K20" s="15">
        <v>13906599</v>
      </c>
      <c r="L20" s="7"/>
      <c r="M20" s="15">
        <v>292246483137</v>
      </c>
      <c r="N20" s="7"/>
      <c r="O20" s="15">
        <v>200114358555</v>
      </c>
      <c r="P20" s="7"/>
      <c r="Q20" s="15">
        <v>92132124582</v>
      </c>
    </row>
    <row r="21" spans="1:17" s="67" customFormat="1" ht="40.5" customHeight="1">
      <c r="A21" s="10" t="s">
        <v>96</v>
      </c>
      <c r="B21" s="7"/>
      <c r="C21" s="15">
        <v>300000</v>
      </c>
      <c r="D21" s="7"/>
      <c r="E21" s="15">
        <v>43553078982</v>
      </c>
      <c r="F21" s="7"/>
      <c r="G21" s="15">
        <v>36637597665</v>
      </c>
      <c r="H21" s="7"/>
      <c r="I21" s="15">
        <v>6915481317</v>
      </c>
      <c r="J21" s="7"/>
      <c r="K21" s="15">
        <v>655000</v>
      </c>
      <c r="L21" s="7"/>
      <c r="M21" s="15">
        <v>103832683038</v>
      </c>
      <c r="N21" s="7"/>
      <c r="O21" s="15">
        <v>72079406062</v>
      </c>
      <c r="P21" s="7"/>
      <c r="Q21" s="15">
        <v>31753276976</v>
      </c>
    </row>
    <row r="22" spans="1:17" s="67" customFormat="1" ht="40.5" customHeight="1">
      <c r="A22" s="10" t="s">
        <v>126</v>
      </c>
      <c r="B22" s="7"/>
      <c r="C22" s="15">
        <v>0</v>
      </c>
      <c r="D22" s="7"/>
      <c r="E22" s="15">
        <v>0</v>
      </c>
      <c r="F22" s="7"/>
      <c r="G22" s="15">
        <v>0</v>
      </c>
      <c r="H22" s="7"/>
      <c r="I22" s="15">
        <v>0</v>
      </c>
      <c r="J22" s="7"/>
      <c r="K22" s="15">
        <v>650000</v>
      </c>
      <c r="L22" s="7"/>
      <c r="M22" s="15">
        <v>10302198426</v>
      </c>
      <c r="N22" s="7"/>
      <c r="O22" s="15">
        <v>14993497375</v>
      </c>
      <c r="P22" s="7"/>
      <c r="Q22" s="15">
        <v>-4691298949</v>
      </c>
    </row>
    <row r="23" spans="1:17" s="67" customFormat="1" ht="40.5" customHeight="1">
      <c r="A23" s="10" t="s">
        <v>84</v>
      </c>
      <c r="B23" s="7"/>
      <c r="C23" s="15">
        <v>0</v>
      </c>
      <c r="D23" s="7"/>
      <c r="E23" s="15">
        <v>0</v>
      </c>
      <c r="F23" s="7"/>
      <c r="G23" s="15">
        <v>0</v>
      </c>
      <c r="H23" s="7"/>
      <c r="I23" s="15">
        <v>0</v>
      </c>
      <c r="J23" s="7"/>
      <c r="K23" s="15">
        <v>3940000</v>
      </c>
      <c r="L23" s="7"/>
      <c r="M23" s="15">
        <v>269074162693</v>
      </c>
      <c r="N23" s="7"/>
      <c r="O23" s="15">
        <v>123328800844</v>
      </c>
      <c r="P23" s="7"/>
      <c r="Q23" s="15">
        <v>145745361849</v>
      </c>
    </row>
    <row r="24" spans="1:17" s="67" customFormat="1" ht="40.5" customHeight="1">
      <c r="A24" s="10" t="s">
        <v>98</v>
      </c>
      <c r="B24" s="7"/>
      <c r="C24" s="15">
        <v>0</v>
      </c>
      <c r="D24" s="7"/>
      <c r="E24" s="15">
        <v>0</v>
      </c>
      <c r="F24" s="7"/>
      <c r="G24" s="15">
        <v>0</v>
      </c>
      <c r="H24" s="7"/>
      <c r="I24" s="15">
        <v>0</v>
      </c>
      <c r="J24" s="7"/>
      <c r="K24" s="15">
        <v>24000</v>
      </c>
      <c r="L24" s="7"/>
      <c r="M24" s="15">
        <v>31333779179</v>
      </c>
      <c r="N24" s="7"/>
      <c r="O24" s="15">
        <v>15136216050</v>
      </c>
      <c r="P24" s="7"/>
      <c r="Q24" s="15">
        <v>16197563129</v>
      </c>
    </row>
    <row r="25" spans="1:17" s="67" customFormat="1" ht="40.5" customHeight="1">
      <c r="A25" s="10" t="s">
        <v>147</v>
      </c>
      <c r="B25" s="7"/>
      <c r="C25" s="15">
        <v>0</v>
      </c>
      <c r="D25" s="7"/>
      <c r="E25" s="15">
        <v>0</v>
      </c>
      <c r="F25" s="7"/>
      <c r="G25" s="15">
        <v>0</v>
      </c>
      <c r="H25" s="7"/>
      <c r="I25" s="15">
        <v>0</v>
      </c>
      <c r="J25" s="7"/>
      <c r="K25" s="15">
        <v>36</v>
      </c>
      <c r="L25" s="7"/>
      <c r="M25" s="15">
        <v>1106690</v>
      </c>
      <c r="N25" s="7"/>
      <c r="O25" s="15">
        <v>896928</v>
      </c>
      <c r="P25" s="7"/>
      <c r="Q25" s="15">
        <v>209762</v>
      </c>
    </row>
    <row r="26" spans="1:17" s="67" customFormat="1" ht="40.5" customHeight="1">
      <c r="A26" s="10" t="s">
        <v>89</v>
      </c>
      <c r="B26" s="7"/>
      <c r="C26" s="15">
        <v>0</v>
      </c>
      <c r="D26" s="7"/>
      <c r="E26" s="15">
        <v>0</v>
      </c>
      <c r="F26" s="7"/>
      <c r="G26" s="15">
        <v>0</v>
      </c>
      <c r="H26" s="7"/>
      <c r="I26" s="15">
        <v>0</v>
      </c>
      <c r="J26" s="7"/>
      <c r="K26" s="15">
        <v>1000000</v>
      </c>
      <c r="L26" s="7"/>
      <c r="M26" s="15">
        <v>8991470190</v>
      </c>
      <c r="N26" s="7"/>
      <c r="O26" s="15">
        <v>5712752250</v>
      </c>
      <c r="P26" s="7"/>
      <c r="Q26" s="15">
        <v>3278717940</v>
      </c>
    </row>
    <row r="27" spans="1:17" s="67" customFormat="1" ht="40.5" customHeight="1">
      <c r="A27" s="10" t="s">
        <v>111</v>
      </c>
      <c r="B27" s="7"/>
      <c r="C27" s="15">
        <v>0</v>
      </c>
      <c r="D27" s="7"/>
      <c r="E27" s="15">
        <v>0</v>
      </c>
      <c r="F27" s="7"/>
      <c r="G27" s="15">
        <v>0</v>
      </c>
      <c r="H27" s="7"/>
      <c r="I27" s="15">
        <v>0</v>
      </c>
      <c r="J27" s="7"/>
      <c r="K27" s="15">
        <v>9030555</v>
      </c>
      <c r="L27" s="7"/>
      <c r="M27" s="15">
        <v>182249826542</v>
      </c>
      <c r="N27" s="7"/>
      <c r="O27" s="15">
        <v>102127169265</v>
      </c>
      <c r="P27" s="7"/>
      <c r="Q27" s="15">
        <v>80122657277</v>
      </c>
    </row>
    <row r="28" spans="1:17" s="67" customFormat="1" ht="40.5" customHeight="1">
      <c r="A28" s="10" t="s">
        <v>120</v>
      </c>
      <c r="B28" s="7"/>
      <c r="C28" s="15">
        <v>0</v>
      </c>
      <c r="D28" s="7"/>
      <c r="E28" s="15">
        <v>0</v>
      </c>
      <c r="F28" s="7"/>
      <c r="G28" s="15">
        <v>0</v>
      </c>
      <c r="H28" s="7"/>
      <c r="I28" s="15">
        <v>0</v>
      </c>
      <c r="J28" s="7"/>
      <c r="K28" s="15">
        <v>15000</v>
      </c>
      <c r="L28" s="7"/>
      <c r="M28" s="15">
        <v>1311833620</v>
      </c>
      <c r="N28" s="7"/>
      <c r="O28" s="15">
        <v>899973270</v>
      </c>
      <c r="P28" s="7"/>
      <c r="Q28" s="15">
        <v>411860350</v>
      </c>
    </row>
    <row r="29" spans="1:17" s="67" customFormat="1" ht="40.5" customHeight="1">
      <c r="A29" s="10" t="s">
        <v>86</v>
      </c>
      <c r="B29" s="7"/>
      <c r="C29" s="15">
        <v>0</v>
      </c>
      <c r="D29" s="7"/>
      <c r="E29" s="15">
        <v>0</v>
      </c>
      <c r="F29" s="7"/>
      <c r="G29" s="15">
        <v>0</v>
      </c>
      <c r="H29" s="7"/>
      <c r="I29" s="15">
        <v>0</v>
      </c>
      <c r="J29" s="7"/>
      <c r="K29" s="15">
        <v>654930</v>
      </c>
      <c r="L29" s="7"/>
      <c r="M29" s="15">
        <v>14071113313</v>
      </c>
      <c r="N29" s="7"/>
      <c r="O29" s="15">
        <v>8832140852</v>
      </c>
      <c r="P29" s="7"/>
      <c r="Q29" s="15">
        <v>5238972461</v>
      </c>
    </row>
    <row r="30" spans="1:17" s="67" customFormat="1" ht="40.5" customHeight="1">
      <c r="A30" s="10" t="s">
        <v>130</v>
      </c>
      <c r="B30" s="7"/>
      <c r="C30" s="15">
        <v>0</v>
      </c>
      <c r="D30" s="7"/>
      <c r="E30" s="15">
        <v>0</v>
      </c>
      <c r="F30" s="7"/>
      <c r="G30" s="15">
        <v>0</v>
      </c>
      <c r="H30" s="7"/>
      <c r="I30" s="15">
        <v>0</v>
      </c>
      <c r="J30" s="7"/>
      <c r="K30" s="15">
        <v>100000</v>
      </c>
      <c r="L30" s="7"/>
      <c r="M30" s="15">
        <v>4033726531</v>
      </c>
      <c r="N30" s="7"/>
      <c r="O30" s="15">
        <v>3915415315</v>
      </c>
      <c r="P30" s="7"/>
      <c r="Q30" s="15">
        <v>118311216</v>
      </c>
    </row>
    <row r="31" spans="1:17" s="67" customFormat="1" ht="40.5" customHeight="1">
      <c r="A31" s="10" t="s">
        <v>92</v>
      </c>
      <c r="B31" s="7"/>
      <c r="C31" s="15">
        <v>0</v>
      </c>
      <c r="D31" s="7"/>
      <c r="E31" s="15">
        <v>0</v>
      </c>
      <c r="F31" s="7"/>
      <c r="G31" s="15">
        <v>0</v>
      </c>
      <c r="H31" s="7"/>
      <c r="I31" s="15">
        <v>0</v>
      </c>
      <c r="J31" s="7"/>
      <c r="K31" s="15">
        <v>1000000</v>
      </c>
      <c r="L31" s="7"/>
      <c r="M31" s="15">
        <v>21677662226</v>
      </c>
      <c r="N31" s="7"/>
      <c r="O31" s="15">
        <v>15820234000</v>
      </c>
      <c r="P31" s="7"/>
      <c r="Q31" s="15">
        <v>5857428226</v>
      </c>
    </row>
    <row r="32" spans="1:17" s="67" customFormat="1" ht="40.5" customHeight="1">
      <c r="A32" s="10" t="s">
        <v>99</v>
      </c>
      <c r="B32" s="7"/>
      <c r="C32" s="15">
        <v>0</v>
      </c>
      <c r="D32" s="7"/>
      <c r="E32" s="15">
        <v>0</v>
      </c>
      <c r="F32" s="7"/>
      <c r="G32" s="15">
        <v>0</v>
      </c>
      <c r="H32" s="7"/>
      <c r="I32" s="15">
        <v>0</v>
      </c>
      <c r="J32" s="7"/>
      <c r="K32" s="15">
        <v>36000</v>
      </c>
      <c r="L32" s="7"/>
      <c r="M32" s="15">
        <v>46631136980</v>
      </c>
      <c r="N32" s="7"/>
      <c r="O32" s="15">
        <v>22809647056</v>
      </c>
      <c r="P32" s="7"/>
      <c r="Q32" s="15">
        <v>23821489924</v>
      </c>
    </row>
    <row r="33" spans="1:17" s="67" customFormat="1" ht="40.5" customHeight="1">
      <c r="A33" s="10" t="s">
        <v>150</v>
      </c>
      <c r="B33" s="7"/>
      <c r="C33" s="15">
        <v>0</v>
      </c>
      <c r="D33" s="7"/>
      <c r="E33" s="15">
        <v>0</v>
      </c>
      <c r="F33" s="7"/>
      <c r="G33" s="15">
        <v>0</v>
      </c>
      <c r="H33" s="7"/>
      <c r="I33" s="15">
        <v>0</v>
      </c>
      <c r="J33" s="7"/>
      <c r="K33" s="15">
        <v>421</v>
      </c>
      <c r="L33" s="7"/>
      <c r="M33" s="15">
        <v>2849898</v>
      </c>
      <c r="N33" s="7"/>
      <c r="O33" s="15">
        <v>1866856</v>
      </c>
      <c r="P33" s="7"/>
      <c r="Q33" s="15">
        <v>983042</v>
      </c>
    </row>
    <row r="34" spans="1:17" s="67" customFormat="1" ht="40.5" customHeight="1">
      <c r="A34" s="10" t="s">
        <v>125</v>
      </c>
      <c r="B34" s="7"/>
      <c r="C34" s="15">
        <v>0</v>
      </c>
      <c r="D34" s="7"/>
      <c r="E34" s="15">
        <v>0</v>
      </c>
      <c r="F34" s="7"/>
      <c r="G34" s="15">
        <v>0</v>
      </c>
      <c r="H34" s="7"/>
      <c r="I34" s="15">
        <v>0</v>
      </c>
      <c r="J34" s="7"/>
      <c r="K34" s="15">
        <v>3000000</v>
      </c>
      <c r="L34" s="7"/>
      <c r="M34" s="15">
        <v>93037589080</v>
      </c>
      <c r="N34" s="7"/>
      <c r="O34" s="15">
        <v>171783668535</v>
      </c>
      <c r="P34" s="7"/>
      <c r="Q34" s="15">
        <v>-78746079455</v>
      </c>
    </row>
    <row r="35" spans="1:17" s="67" customFormat="1" ht="40.5" customHeight="1">
      <c r="A35" s="10" t="s">
        <v>119</v>
      </c>
      <c r="B35" s="7"/>
      <c r="C35" s="15">
        <v>0</v>
      </c>
      <c r="D35" s="7"/>
      <c r="E35" s="15">
        <v>0</v>
      </c>
      <c r="F35" s="7"/>
      <c r="G35" s="15">
        <v>0</v>
      </c>
      <c r="H35" s="7"/>
      <c r="I35" s="15">
        <v>0</v>
      </c>
      <c r="J35" s="7"/>
      <c r="K35" s="15">
        <v>3545013</v>
      </c>
      <c r="L35" s="7"/>
      <c r="M35" s="15">
        <v>87504621632</v>
      </c>
      <c r="N35" s="7"/>
      <c r="O35" s="15">
        <v>98534891863</v>
      </c>
      <c r="P35" s="7"/>
      <c r="Q35" s="15">
        <v>-11030270231</v>
      </c>
    </row>
    <row r="36" spans="1:17" s="67" customFormat="1" ht="40.5" customHeight="1">
      <c r="A36" s="10" t="s">
        <v>93</v>
      </c>
      <c r="B36" s="7"/>
      <c r="C36" s="15">
        <v>0</v>
      </c>
      <c r="D36" s="7"/>
      <c r="E36" s="15">
        <v>0</v>
      </c>
      <c r="F36" s="7"/>
      <c r="G36" s="15">
        <v>0</v>
      </c>
      <c r="H36" s="7"/>
      <c r="I36" s="15">
        <v>0</v>
      </c>
      <c r="J36" s="7"/>
      <c r="K36" s="15">
        <v>32372122</v>
      </c>
      <c r="L36" s="7"/>
      <c r="M36" s="15">
        <v>508817473326</v>
      </c>
      <c r="N36" s="7"/>
      <c r="O36" s="15">
        <v>306336059785</v>
      </c>
      <c r="P36" s="7"/>
      <c r="Q36" s="15">
        <v>202481413541</v>
      </c>
    </row>
    <row r="37" spans="1:17" s="67" customFormat="1" ht="40.5" customHeight="1">
      <c r="A37" s="10" t="s">
        <v>103</v>
      </c>
      <c r="B37" s="7"/>
      <c r="C37" s="15">
        <v>0</v>
      </c>
      <c r="D37" s="7"/>
      <c r="E37" s="15">
        <v>0</v>
      </c>
      <c r="F37" s="7"/>
      <c r="G37" s="15">
        <v>0</v>
      </c>
      <c r="H37" s="7"/>
      <c r="I37" s="15">
        <v>0</v>
      </c>
      <c r="J37" s="7"/>
      <c r="K37" s="15">
        <v>210241</v>
      </c>
      <c r="L37" s="7"/>
      <c r="M37" s="15">
        <v>43145306718</v>
      </c>
      <c r="N37" s="7"/>
      <c r="O37" s="15">
        <v>23542069373</v>
      </c>
      <c r="P37" s="7"/>
      <c r="Q37" s="15">
        <v>19603237345</v>
      </c>
    </row>
    <row r="38" spans="1:17" s="67" customFormat="1" ht="40.5" customHeight="1">
      <c r="A38" s="10" t="s">
        <v>140</v>
      </c>
      <c r="B38" s="7"/>
      <c r="C38" s="15">
        <v>0</v>
      </c>
      <c r="D38" s="7"/>
      <c r="E38" s="15">
        <v>0</v>
      </c>
      <c r="F38" s="7"/>
      <c r="G38" s="15">
        <v>0</v>
      </c>
      <c r="H38" s="7"/>
      <c r="I38" s="15">
        <v>0</v>
      </c>
      <c r="J38" s="7"/>
      <c r="K38" s="15">
        <v>1500000</v>
      </c>
      <c r="L38" s="7"/>
      <c r="M38" s="15">
        <v>101610553776</v>
      </c>
      <c r="N38" s="7"/>
      <c r="O38" s="15">
        <v>116766914240</v>
      </c>
      <c r="P38" s="7"/>
      <c r="Q38" s="15">
        <v>-15156360464</v>
      </c>
    </row>
    <row r="39" spans="1:17" s="67" customFormat="1" ht="40.5" customHeight="1">
      <c r="A39" s="10" t="s">
        <v>136</v>
      </c>
      <c r="B39" s="7"/>
      <c r="C39" s="15">
        <v>0</v>
      </c>
      <c r="D39" s="7"/>
      <c r="E39" s="15">
        <v>0</v>
      </c>
      <c r="F39" s="7"/>
      <c r="G39" s="15">
        <v>0</v>
      </c>
      <c r="H39" s="7"/>
      <c r="I39" s="15">
        <v>0</v>
      </c>
      <c r="J39" s="7"/>
      <c r="K39" s="15">
        <v>500000</v>
      </c>
      <c r="L39" s="7"/>
      <c r="M39" s="15">
        <v>9066730142</v>
      </c>
      <c r="N39" s="7"/>
      <c r="O39" s="15">
        <v>13312272339</v>
      </c>
      <c r="P39" s="7"/>
      <c r="Q39" s="15">
        <v>-4245542197</v>
      </c>
    </row>
    <row r="40" spans="1:17" s="67" customFormat="1" ht="40.5" customHeight="1">
      <c r="A40" s="10" t="s">
        <v>87</v>
      </c>
      <c r="B40" s="7"/>
      <c r="C40" s="15">
        <v>0</v>
      </c>
      <c r="D40" s="7"/>
      <c r="E40" s="15">
        <v>0</v>
      </c>
      <c r="F40" s="7"/>
      <c r="G40" s="15">
        <v>0</v>
      </c>
      <c r="H40" s="7"/>
      <c r="I40" s="15">
        <v>0</v>
      </c>
      <c r="J40" s="7"/>
      <c r="K40" s="15">
        <v>2150000</v>
      </c>
      <c r="L40" s="7"/>
      <c r="M40" s="15">
        <v>19722078904</v>
      </c>
      <c r="N40" s="7"/>
      <c r="O40" s="15">
        <v>20225856250</v>
      </c>
      <c r="P40" s="7"/>
      <c r="Q40" s="15">
        <v>-503777346</v>
      </c>
    </row>
    <row r="41" spans="1:17" s="67" customFormat="1" ht="40.5" customHeight="1">
      <c r="A41" s="10" t="s">
        <v>108</v>
      </c>
      <c r="B41" s="7"/>
      <c r="C41" s="15">
        <v>0</v>
      </c>
      <c r="D41" s="7"/>
      <c r="E41" s="15">
        <v>0</v>
      </c>
      <c r="F41" s="7"/>
      <c r="G41" s="15">
        <v>0</v>
      </c>
      <c r="H41" s="7"/>
      <c r="I41" s="15">
        <v>0</v>
      </c>
      <c r="J41" s="7"/>
      <c r="K41" s="15">
        <v>8200000</v>
      </c>
      <c r="L41" s="7"/>
      <c r="M41" s="15">
        <v>345271133820</v>
      </c>
      <c r="N41" s="7"/>
      <c r="O41" s="15">
        <v>309964765160</v>
      </c>
      <c r="P41" s="7"/>
      <c r="Q41" s="15">
        <v>35306368660</v>
      </c>
    </row>
    <row r="42" spans="1:17" s="67" customFormat="1" ht="40.5" customHeight="1">
      <c r="A42" s="10" t="s">
        <v>118</v>
      </c>
      <c r="B42" s="7"/>
      <c r="C42" s="15">
        <v>0</v>
      </c>
      <c r="D42" s="7"/>
      <c r="E42" s="15">
        <v>0</v>
      </c>
      <c r="F42" s="7"/>
      <c r="G42" s="15">
        <v>0</v>
      </c>
      <c r="H42" s="7"/>
      <c r="I42" s="15">
        <v>0</v>
      </c>
      <c r="J42" s="7"/>
      <c r="K42" s="15">
        <v>11000000</v>
      </c>
      <c r="L42" s="7"/>
      <c r="M42" s="15">
        <v>291010378905</v>
      </c>
      <c r="N42" s="7"/>
      <c r="O42" s="15">
        <v>241626386552</v>
      </c>
      <c r="P42" s="7"/>
      <c r="Q42" s="15">
        <v>49383992353</v>
      </c>
    </row>
    <row r="43" spans="1:17" s="67" customFormat="1" ht="40.5" customHeight="1">
      <c r="A43" s="10" t="s">
        <v>145</v>
      </c>
      <c r="B43" s="7"/>
      <c r="C43" s="15">
        <v>0</v>
      </c>
      <c r="D43" s="7"/>
      <c r="E43" s="15">
        <v>0</v>
      </c>
      <c r="F43" s="7"/>
      <c r="G43" s="15">
        <v>0</v>
      </c>
      <c r="H43" s="7"/>
      <c r="I43" s="15">
        <v>0</v>
      </c>
      <c r="J43" s="7"/>
      <c r="K43" s="15">
        <v>1338</v>
      </c>
      <c r="L43" s="7"/>
      <c r="M43" s="15">
        <v>11513857</v>
      </c>
      <c r="N43" s="7"/>
      <c r="O43" s="15">
        <v>7117655</v>
      </c>
      <c r="P43" s="7"/>
      <c r="Q43" s="15">
        <v>4396202</v>
      </c>
    </row>
    <row r="44" spans="1:17" s="67" customFormat="1" ht="40.5" customHeight="1">
      <c r="A44" s="10" t="s">
        <v>146</v>
      </c>
      <c r="B44" s="7"/>
      <c r="C44" s="15">
        <v>0</v>
      </c>
      <c r="D44" s="7"/>
      <c r="E44" s="15">
        <v>0</v>
      </c>
      <c r="F44" s="7"/>
      <c r="G44" s="15">
        <v>0</v>
      </c>
      <c r="H44" s="7"/>
      <c r="I44" s="15">
        <v>0</v>
      </c>
      <c r="J44" s="7"/>
      <c r="K44" s="15">
        <v>5250811</v>
      </c>
      <c r="L44" s="7"/>
      <c r="M44" s="15">
        <v>183677543131</v>
      </c>
      <c r="N44" s="7"/>
      <c r="O44" s="15">
        <v>152984440258</v>
      </c>
      <c r="P44" s="7"/>
      <c r="Q44" s="15">
        <v>30693102873</v>
      </c>
    </row>
    <row r="45" spans="1:17" s="67" customFormat="1" ht="40.5" customHeight="1">
      <c r="A45" s="10" t="s">
        <v>101</v>
      </c>
      <c r="B45" s="7"/>
      <c r="C45" s="15">
        <v>0</v>
      </c>
      <c r="D45" s="7"/>
      <c r="E45" s="15">
        <v>0</v>
      </c>
      <c r="F45" s="7"/>
      <c r="G45" s="15">
        <v>0</v>
      </c>
      <c r="H45" s="7"/>
      <c r="I45" s="15">
        <v>0</v>
      </c>
      <c r="J45" s="7"/>
      <c r="K45" s="15">
        <v>2400000</v>
      </c>
      <c r="L45" s="7"/>
      <c r="M45" s="15">
        <v>118339184884</v>
      </c>
      <c r="N45" s="7"/>
      <c r="O45" s="15">
        <v>65127144710</v>
      </c>
      <c r="P45" s="7"/>
      <c r="Q45" s="15">
        <v>53212040174</v>
      </c>
    </row>
    <row r="46" spans="1:17" s="67" customFormat="1" ht="40.5" customHeight="1">
      <c r="A46" s="10" t="s">
        <v>135</v>
      </c>
      <c r="B46" s="7"/>
      <c r="C46" s="15">
        <v>0</v>
      </c>
      <c r="D46" s="7"/>
      <c r="E46" s="15">
        <v>0</v>
      </c>
      <c r="F46" s="7"/>
      <c r="G46" s="15">
        <v>0</v>
      </c>
      <c r="H46" s="7"/>
      <c r="I46" s="15">
        <v>0</v>
      </c>
      <c r="J46" s="7"/>
      <c r="K46" s="15">
        <v>1100001</v>
      </c>
      <c r="L46" s="7"/>
      <c r="M46" s="15">
        <v>30818532664</v>
      </c>
      <c r="N46" s="7"/>
      <c r="O46" s="15">
        <v>29479302625</v>
      </c>
      <c r="P46" s="7"/>
      <c r="Q46" s="15">
        <v>1339230039</v>
      </c>
    </row>
    <row r="47" spans="1:17" s="67" customFormat="1" ht="40.5" customHeight="1">
      <c r="A47" s="10" t="s">
        <v>129</v>
      </c>
      <c r="B47" s="7"/>
      <c r="C47" s="15">
        <v>0</v>
      </c>
      <c r="D47" s="7"/>
      <c r="E47" s="15">
        <v>0</v>
      </c>
      <c r="F47" s="7"/>
      <c r="G47" s="15">
        <v>0</v>
      </c>
      <c r="H47" s="7"/>
      <c r="I47" s="15">
        <v>0</v>
      </c>
      <c r="J47" s="7"/>
      <c r="K47" s="15">
        <v>6000000</v>
      </c>
      <c r="L47" s="7"/>
      <c r="M47" s="15">
        <v>263110523039</v>
      </c>
      <c r="N47" s="7"/>
      <c r="O47" s="15">
        <v>239728204031</v>
      </c>
      <c r="P47" s="7"/>
      <c r="Q47" s="15">
        <v>23382319008</v>
      </c>
    </row>
    <row r="48" spans="1:17" s="67" customFormat="1" ht="40.5" customHeight="1">
      <c r="A48" s="10" t="s">
        <v>128</v>
      </c>
      <c r="B48" s="7"/>
      <c r="C48" s="15">
        <v>0</v>
      </c>
      <c r="D48" s="7"/>
      <c r="E48" s="15">
        <v>0</v>
      </c>
      <c r="F48" s="7"/>
      <c r="G48" s="15">
        <v>0</v>
      </c>
      <c r="H48" s="7"/>
      <c r="I48" s="15">
        <v>0</v>
      </c>
      <c r="J48" s="7"/>
      <c r="K48" s="15">
        <v>2830195</v>
      </c>
      <c r="L48" s="7"/>
      <c r="M48" s="15">
        <v>149288244901</v>
      </c>
      <c r="N48" s="7"/>
      <c r="O48" s="15">
        <v>129697225576</v>
      </c>
      <c r="P48" s="7"/>
      <c r="Q48" s="15">
        <v>19591019325</v>
      </c>
    </row>
    <row r="49" spans="1:21" s="67" customFormat="1" ht="40.5" customHeight="1">
      <c r="A49" s="10" t="s">
        <v>104</v>
      </c>
      <c r="B49" s="7"/>
      <c r="C49" s="15">
        <v>0</v>
      </c>
      <c r="D49" s="7"/>
      <c r="E49" s="15">
        <v>0</v>
      </c>
      <c r="F49" s="7"/>
      <c r="G49" s="15">
        <v>0</v>
      </c>
      <c r="H49" s="7"/>
      <c r="I49" s="15">
        <v>0</v>
      </c>
      <c r="J49" s="7"/>
      <c r="K49" s="15">
        <v>22</v>
      </c>
      <c r="L49" s="7"/>
      <c r="M49" s="15">
        <v>527889</v>
      </c>
      <c r="N49" s="7"/>
      <c r="O49" s="15">
        <v>460632</v>
      </c>
      <c r="P49" s="7"/>
      <c r="Q49" s="15">
        <v>67257</v>
      </c>
    </row>
    <row r="50" spans="1:21" s="67" customFormat="1" ht="40.5" customHeight="1">
      <c r="A50" s="10" t="s">
        <v>97</v>
      </c>
      <c r="B50" s="7"/>
      <c r="C50" s="15">
        <v>0</v>
      </c>
      <c r="D50" s="7"/>
      <c r="E50" s="15">
        <v>0</v>
      </c>
      <c r="F50" s="7"/>
      <c r="G50" s="15">
        <v>0</v>
      </c>
      <c r="H50" s="7"/>
      <c r="I50" s="15">
        <v>0</v>
      </c>
      <c r="J50" s="7"/>
      <c r="K50" s="15">
        <v>6000000</v>
      </c>
      <c r="L50" s="7"/>
      <c r="M50" s="15">
        <v>87953359805</v>
      </c>
      <c r="N50" s="7"/>
      <c r="O50" s="15">
        <v>48593719444</v>
      </c>
      <c r="P50" s="7"/>
      <c r="Q50" s="15">
        <v>39359640361</v>
      </c>
      <c r="U50" s="74"/>
    </row>
    <row r="51" spans="1:21" s="67" customFormat="1" ht="40.5" customHeight="1">
      <c r="A51" s="10" t="s">
        <v>117</v>
      </c>
      <c r="B51" s="7"/>
      <c r="C51" s="15">
        <v>0</v>
      </c>
      <c r="D51" s="7"/>
      <c r="E51" s="15">
        <v>0</v>
      </c>
      <c r="F51" s="7"/>
      <c r="G51" s="15">
        <v>0</v>
      </c>
      <c r="H51" s="7"/>
      <c r="I51" s="15">
        <v>0</v>
      </c>
      <c r="J51" s="7"/>
      <c r="K51" s="15">
        <v>7001856</v>
      </c>
      <c r="L51" s="7"/>
      <c r="M51" s="15">
        <v>212921624126</v>
      </c>
      <c r="N51" s="7"/>
      <c r="O51" s="15">
        <v>151115291525</v>
      </c>
      <c r="P51" s="7"/>
      <c r="Q51" s="15">
        <v>61806332601</v>
      </c>
      <c r="U51" s="74"/>
    </row>
    <row r="52" spans="1:21" s="67" customFormat="1" ht="40.5" customHeight="1">
      <c r="A52" s="10" t="s">
        <v>143</v>
      </c>
      <c r="B52" s="7"/>
      <c r="C52" s="15">
        <v>0</v>
      </c>
      <c r="D52" s="7"/>
      <c r="E52" s="15">
        <v>0</v>
      </c>
      <c r="F52" s="7"/>
      <c r="G52" s="15">
        <v>0</v>
      </c>
      <c r="H52" s="7"/>
      <c r="I52" s="15">
        <v>0</v>
      </c>
      <c r="J52" s="7"/>
      <c r="K52" s="15">
        <v>1050000</v>
      </c>
      <c r="L52" s="7"/>
      <c r="M52" s="15">
        <v>18661372590</v>
      </c>
      <c r="N52" s="7"/>
      <c r="O52" s="15">
        <v>18661372590</v>
      </c>
      <c r="P52" s="7"/>
      <c r="Q52" s="15">
        <v>0</v>
      </c>
      <c r="U52" s="74"/>
    </row>
    <row r="53" spans="1:21" ht="30">
      <c r="A53" s="10" t="s">
        <v>109</v>
      </c>
      <c r="C53" s="15">
        <v>0</v>
      </c>
      <c r="E53" s="15">
        <v>0</v>
      </c>
      <c r="G53" s="15">
        <v>0</v>
      </c>
      <c r="I53" s="15">
        <v>0</v>
      </c>
      <c r="K53" s="15">
        <v>10565000</v>
      </c>
      <c r="M53" s="15">
        <v>127281386159</v>
      </c>
      <c r="O53" s="15">
        <v>105266281046</v>
      </c>
      <c r="Q53" s="15">
        <v>22015105113</v>
      </c>
    </row>
    <row r="54" spans="1:21" ht="30">
      <c r="A54" s="10" t="s">
        <v>95</v>
      </c>
      <c r="C54" s="15">
        <v>0</v>
      </c>
      <c r="E54" s="15">
        <v>0</v>
      </c>
      <c r="G54" s="15">
        <v>0</v>
      </c>
      <c r="I54" s="15">
        <v>0</v>
      </c>
      <c r="K54" s="15">
        <v>15728941</v>
      </c>
      <c r="M54" s="15">
        <v>422401279691</v>
      </c>
      <c r="O54" s="15">
        <v>131777131182</v>
      </c>
      <c r="Q54" s="15">
        <v>290624148509</v>
      </c>
      <c r="U54" s="15"/>
    </row>
    <row r="55" spans="1:21" ht="30">
      <c r="A55" s="10" t="s">
        <v>110</v>
      </c>
      <c r="C55" s="15">
        <v>0</v>
      </c>
      <c r="E55" s="15">
        <v>0</v>
      </c>
      <c r="G55" s="15">
        <v>0</v>
      </c>
      <c r="I55" s="15">
        <v>0</v>
      </c>
      <c r="K55" s="15">
        <v>14</v>
      </c>
      <c r="M55" s="15">
        <v>682829</v>
      </c>
      <c r="O55" s="15">
        <v>565665</v>
      </c>
      <c r="Q55" s="15">
        <v>117164</v>
      </c>
    </row>
    <row r="56" spans="1:21" ht="30">
      <c r="A56" s="10" t="s">
        <v>148</v>
      </c>
      <c r="C56" s="15">
        <v>0</v>
      </c>
      <c r="E56" s="15">
        <v>0</v>
      </c>
      <c r="G56" s="15">
        <v>0</v>
      </c>
      <c r="I56" s="15">
        <v>0</v>
      </c>
      <c r="K56" s="15">
        <v>201</v>
      </c>
      <c r="M56" s="15">
        <v>5513815</v>
      </c>
      <c r="O56" s="15">
        <v>3250128</v>
      </c>
      <c r="Q56" s="15">
        <v>2263687</v>
      </c>
    </row>
    <row r="57" spans="1:21" ht="30">
      <c r="A57" s="10" t="s">
        <v>149</v>
      </c>
      <c r="C57" s="15">
        <v>0</v>
      </c>
      <c r="E57" s="15">
        <v>0</v>
      </c>
      <c r="G57" s="15">
        <v>0</v>
      </c>
      <c r="I57" s="15">
        <v>0</v>
      </c>
      <c r="K57" s="15">
        <v>50000</v>
      </c>
      <c r="M57" s="15">
        <v>11644306358</v>
      </c>
      <c r="O57" s="15">
        <v>11410775909</v>
      </c>
      <c r="Q57" s="15">
        <v>233530449</v>
      </c>
    </row>
    <row r="58" spans="1:21" ht="30">
      <c r="A58" s="10" t="s">
        <v>106</v>
      </c>
      <c r="C58" s="15">
        <v>0</v>
      </c>
      <c r="E58" s="15">
        <v>0</v>
      </c>
      <c r="G58" s="15">
        <v>0</v>
      </c>
      <c r="I58" s="15">
        <v>0</v>
      </c>
      <c r="K58" s="15">
        <v>60000</v>
      </c>
      <c r="M58" s="15">
        <v>57213316981</v>
      </c>
      <c r="O58" s="15">
        <v>54634917847</v>
      </c>
      <c r="Q58" s="15">
        <v>2578399134</v>
      </c>
    </row>
    <row r="59" spans="1:21">
      <c r="A59" s="91"/>
      <c r="B59" s="91"/>
      <c r="C59" s="92">
        <f t="shared" ref="C59:P59" si="0">-SUM(C9:C58)</f>
        <v>-30281542</v>
      </c>
      <c r="D59" s="92">
        <f t="shared" si="0"/>
        <v>0</v>
      </c>
      <c r="E59" s="92">
        <f t="shared" si="0"/>
        <v>-491309271456</v>
      </c>
      <c r="F59" s="92">
        <f t="shared" si="0"/>
        <v>0</v>
      </c>
      <c r="G59" s="92">
        <f t="shared" si="0"/>
        <v>-453747571442</v>
      </c>
      <c r="H59" s="92">
        <f t="shared" si="0"/>
        <v>0</v>
      </c>
      <c r="I59" s="92">
        <f t="shared" si="0"/>
        <v>-37561700014</v>
      </c>
      <c r="J59" s="92">
        <f t="shared" si="0"/>
        <v>0</v>
      </c>
      <c r="K59" s="92">
        <f t="shared" si="0"/>
        <v>-260951453</v>
      </c>
      <c r="L59" s="92">
        <f t="shared" si="0"/>
        <v>0</v>
      </c>
      <c r="M59" s="92">
        <f t="shared" si="0"/>
        <v>-6481674387661</v>
      </c>
      <c r="N59" s="92">
        <f t="shared" si="0"/>
        <v>0</v>
      </c>
      <c r="O59" s="92">
        <f t="shared" si="0"/>
        <v>-4999389562580</v>
      </c>
      <c r="P59" s="92">
        <f t="shared" si="0"/>
        <v>0</v>
      </c>
      <c r="Q59" s="92">
        <f>-SUM(Q9:Q58)</f>
        <v>-1482284825081</v>
      </c>
    </row>
    <row r="61" spans="1:2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</row>
    <row r="62" spans="1:2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</row>
    <row r="63" spans="1:2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</row>
    <row r="64" spans="1:2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</row>
    <row r="65" spans="1:17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</row>
    <row r="66" spans="1:17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</row>
    <row r="68" spans="1:17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</row>
    <row r="69" spans="1:17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</row>
    <row r="70" spans="1:17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</row>
    <row r="72" spans="1:17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</row>
    <row r="73" spans="1:17"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62"/>
    </row>
    <row r="74" spans="1:17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</row>
    <row r="75" spans="1:17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</row>
    <row r="76" spans="1:17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</row>
    <row r="77" spans="1:17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</row>
    <row r="78" spans="1:17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</row>
    <row r="79" spans="1:17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</row>
    <row r="80" spans="1:17" ht="30">
      <c r="C80" s="20"/>
      <c r="D80" s="8"/>
      <c r="E80" s="20"/>
      <c r="F80" s="8"/>
      <c r="G80" s="20"/>
      <c r="H80" s="8"/>
      <c r="I80" s="21"/>
      <c r="J80" s="8"/>
      <c r="K80" s="20"/>
      <c r="L80" s="8"/>
      <c r="M80" s="20"/>
      <c r="N80" s="8"/>
      <c r="O80" s="20"/>
      <c r="P80" s="8"/>
      <c r="Q80" s="63"/>
    </row>
    <row r="81" spans="1:16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</row>
    <row r="82" spans="1:16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</row>
    <row r="83" spans="1:16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</row>
    <row r="84" spans="1:16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</row>
    <row r="85" spans="1:16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</row>
    <row r="86" spans="1:16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</row>
  </sheetData>
  <sortState xmlns:xlrd2="http://schemas.microsoft.com/office/spreadsheetml/2017/richdata2" ref="A8:Q39">
    <sortCondition descending="1" ref="Q8:Q39"/>
  </sortState>
  <mergeCells count="7">
    <mergeCell ref="K7:Q7"/>
    <mergeCell ref="A7:A8"/>
    <mergeCell ref="C7:I7"/>
    <mergeCell ref="A2:Q2"/>
    <mergeCell ref="A3:Q3"/>
    <mergeCell ref="A4:Q4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41" fitToHeight="0" orientation="landscape" r:id="rId1"/>
  <rowBreaks count="1" manualBreakCount="1">
    <brk id="26" max="1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44"/>
  <sheetViews>
    <sheetView rightToLeft="1" view="pageBreakPreview" topLeftCell="A4" zoomScale="60" zoomScaleNormal="100" workbookViewId="0">
      <selection activeCell="C27" sqref="C27:Q27"/>
    </sheetView>
  </sheetViews>
  <sheetFormatPr defaultColWidth="8.7109375" defaultRowHeight="27.75"/>
  <cols>
    <col min="1" max="1" width="39.42578125" style="7" customWidth="1"/>
    <col min="2" max="2" width="0.5703125" style="7" customWidth="1"/>
    <col min="3" max="3" width="18.42578125" style="7" bestFit="1" customWidth="1"/>
    <col min="4" max="4" width="0.5703125" style="7" customWidth="1"/>
    <col min="5" max="5" width="26.5703125" style="7" bestFit="1" customWidth="1"/>
    <col min="6" max="6" width="0.7109375" style="7" customWidth="1"/>
    <col min="7" max="7" width="27" style="7" bestFit="1" customWidth="1"/>
    <col min="8" max="8" width="1" style="7" customWidth="1"/>
    <col min="9" max="9" width="25.42578125" style="7" bestFit="1" customWidth="1"/>
    <col min="10" max="10" width="1.140625" style="7" customWidth="1"/>
    <col min="11" max="11" width="18.42578125" style="7" bestFit="1" customWidth="1"/>
    <col min="12" max="12" width="1" style="7" customWidth="1"/>
    <col min="13" max="13" width="26.5703125" style="7" bestFit="1" customWidth="1"/>
    <col min="14" max="14" width="0.7109375" style="7" customWidth="1"/>
    <col min="15" max="15" width="27" style="7" bestFit="1" customWidth="1"/>
    <col min="16" max="16" width="0.85546875" style="7" customWidth="1"/>
    <col min="17" max="17" width="25.5703125" style="7" bestFit="1" customWidth="1"/>
    <col min="18" max="16384" width="8.7109375" style="7"/>
  </cols>
  <sheetData>
    <row r="1" spans="1:17" ht="31.5" customHeight="1"/>
    <row r="2" spans="1:17" s="12" customFormat="1" ht="36">
      <c r="A2" s="123" t="s">
        <v>67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</row>
    <row r="3" spans="1:17" s="12" customFormat="1" ht="36">
      <c r="A3" s="123" t="s">
        <v>29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</row>
    <row r="4" spans="1:17" s="12" customFormat="1" ht="36">
      <c r="A4" s="123" t="str">
        <f>'درآمد ناشی از فروش '!A4:Q4</f>
        <v>برای ماه منتهی به 1399/12/30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</row>
    <row r="5" spans="1:17" s="12" customFormat="1" ht="36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</row>
    <row r="6" spans="1:17" ht="40.5">
      <c r="A6" s="122" t="s">
        <v>79</v>
      </c>
      <c r="B6" s="122"/>
      <c r="C6" s="122"/>
      <c r="D6" s="122"/>
      <c r="E6" s="122"/>
      <c r="F6" s="122"/>
      <c r="G6" s="122"/>
      <c r="H6" s="122"/>
    </row>
    <row r="7" spans="1:17" ht="45" customHeight="1" thickBot="1">
      <c r="A7" s="117" t="s">
        <v>3</v>
      </c>
      <c r="C7" s="116" t="s">
        <v>162</v>
      </c>
      <c r="D7" s="116" t="s">
        <v>31</v>
      </c>
      <c r="E7" s="116" t="s">
        <v>31</v>
      </c>
      <c r="F7" s="116" t="s">
        <v>31</v>
      </c>
      <c r="G7" s="116" t="s">
        <v>31</v>
      </c>
      <c r="H7" s="116" t="s">
        <v>31</v>
      </c>
      <c r="I7" s="116" t="s">
        <v>31</v>
      </c>
      <c r="K7" s="116" t="s">
        <v>164</v>
      </c>
      <c r="L7" s="116" t="s">
        <v>32</v>
      </c>
      <c r="M7" s="116" t="s">
        <v>32</v>
      </c>
      <c r="N7" s="116" t="s">
        <v>32</v>
      </c>
      <c r="O7" s="116" t="s">
        <v>32</v>
      </c>
      <c r="P7" s="116" t="s">
        <v>32</v>
      </c>
      <c r="Q7" s="116" t="s">
        <v>32</v>
      </c>
    </row>
    <row r="8" spans="1:17" s="13" customFormat="1" ht="54.75" customHeight="1" thickBot="1">
      <c r="A8" s="116" t="s">
        <v>3</v>
      </c>
      <c r="C8" s="14" t="s">
        <v>6</v>
      </c>
      <c r="E8" s="14" t="s">
        <v>45</v>
      </c>
      <c r="G8" s="14" t="s">
        <v>46</v>
      </c>
      <c r="I8" s="14" t="s">
        <v>47</v>
      </c>
      <c r="K8" s="14" t="s">
        <v>6</v>
      </c>
      <c r="M8" s="14" t="s">
        <v>45</v>
      </c>
      <c r="O8" s="14" t="s">
        <v>46</v>
      </c>
      <c r="Q8" s="14" t="s">
        <v>47</v>
      </c>
    </row>
    <row r="9" spans="1:17" ht="34.5" customHeight="1">
      <c r="A9" s="10" t="s">
        <v>85</v>
      </c>
      <c r="C9" s="15">
        <v>3700000</v>
      </c>
      <c r="E9" s="15">
        <v>214573644900</v>
      </c>
      <c r="G9" s="15">
        <v>221743551666</v>
      </c>
      <c r="I9" s="15">
        <v>-7169906766</v>
      </c>
      <c r="K9" s="15">
        <v>3700000</v>
      </c>
      <c r="M9" s="15">
        <v>214573644900</v>
      </c>
      <c r="O9" s="15">
        <v>111654185371</v>
      </c>
      <c r="Q9" s="15">
        <v>102919459529</v>
      </c>
    </row>
    <row r="10" spans="1:17" ht="34.5" customHeight="1">
      <c r="A10" s="10" t="s">
        <v>102</v>
      </c>
      <c r="C10" s="15">
        <v>1000000</v>
      </c>
      <c r="E10" s="15">
        <v>33011406450</v>
      </c>
      <c r="G10" s="15">
        <v>29894462141</v>
      </c>
      <c r="I10" s="15">
        <v>3116944309</v>
      </c>
      <c r="K10" s="15">
        <v>1000000</v>
      </c>
      <c r="M10" s="15">
        <v>33011406450</v>
      </c>
      <c r="O10" s="15">
        <v>51425688498</v>
      </c>
      <c r="Q10" s="15">
        <v>-18414282048</v>
      </c>
    </row>
    <row r="11" spans="1:17" ht="34.5" customHeight="1">
      <c r="A11" s="10" t="s">
        <v>105</v>
      </c>
      <c r="C11" s="15">
        <v>1400000</v>
      </c>
      <c r="E11" s="15">
        <v>27930816900</v>
      </c>
      <c r="G11" s="15">
        <v>56382184597</v>
      </c>
      <c r="I11" s="15">
        <v>-28451367697</v>
      </c>
      <c r="K11" s="15">
        <v>1400000</v>
      </c>
      <c r="M11" s="15">
        <v>27930816900</v>
      </c>
      <c r="O11" s="15">
        <v>17944634060</v>
      </c>
      <c r="Q11" s="15">
        <v>9986182840</v>
      </c>
    </row>
    <row r="12" spans="1:17" ht="34.5" customHeight="1">
      <c r="A12" s="10" t="s">
        <v>88</v>
      </c>
      <c r="C12" s="15">
        <v>2400000</v>
      </c>
      <c r="E12" s="15">
        <v>103707248400</v>
      </c>
      <c r="G12" s="15">
        <v>97550853958</v>
      </c>
      <c r="I12" s="15">
        <v>6156394442</v>
      </c>
      <c r="K12" s="15">
        <v>2400000</v>
      </c>
      <c r="M12" s="15">
        <v>103707248400</v>
      </c>
      <c r="O12" s="15">
        <v>136872466920</v>
      </c>
      <c r="Q12" s="15">
        <v>-33165218520</v>
      </c>
    </row>
    <row r="13" spans="1:17" ht="34.5" customHeight="1">
      <c r="A13" s="10" t="s">
        <v>96</v>
      </c>
      <c r="C13" s="15">
        <v>1400000</v>
      </c>
      <c r="E13" s="15">
        <v>203026561290</v>
      </c>
      <c r="G13" s="15">
        <v>216644056020</v>
      </c>
      <c r="I13" s="15">
        <v>-13617494730</v>
      </c>
      <c r="K13" s="15">
        <v>1400000</v>
      </c>
      <c r="M13" s="15">
        <v>203026561290</v>
      </c>
      <c r="O13" s="15">
        <v>170975455799</v>
      </c>
      <c r="Q13" s="15">
        <v>32051105491</v>
      </c>
    </row>
    <row r="14" spans="1:17" ht="34.5" customHeight="1">
      <c r="A14" s="10" t="s">
        <v>144</v>
      </c>
      <c r="C14" s="15">
        <v>6400000</v>
      </c>
      <c r="E14" s="15">
        <v>59802048000</v>
      </c>
      <c r="G14" s="15">
        <v>59912155969</v>
      </c>
      <c r="I14" s="15">
        <v>-110107969</v>
      </c>
      <c r="K14" s="15">
        <v>6400000</v>
      </c>
      <c r="M14" s="15">
        <v>59802048000</v>
      </c>
      <c r="O14" s="15">
        <v>66049802995</v>
      </c>
      <c r="Q14" s="15">
        <v>-6247754995</v>
      </c>
    </row>
    <row r="15" spans="1:17" ht="34.5" customHeight="1">
      <c r="A15" s="10" t="s">
        <v>93</v>
      </c>
      <c r="C15" s="15">
        <v>6100000</v>
      </c>
      <c r="E15" s="15">
        <v>85922699850</v>
      </c>
      <c r="G15" s="15">
        <v>72794933075</v>
      </c>
      <c r="I15" s="15">
        <v>13127766775</v>
      </c>
      <c r="K15" s="15">
        <v>6100000</v>
      </c>
      <c r="M15" s="15">
        <v>85922699850</v>
      </c>
      <c r="O15" s="15">
        <v>71856146609</v>
      </c>
      <c r="Q15" s="15">
        <v>14066553241</v>
      </c>
    </row>
    <row r="16" spans="1:17" ht="34.5" customHeight="1">
      <c r="A16" s="10" t="s">
        <v>135</v>
      </c>
      <c r="C16" s="15">
        <v>1536666</v>
      </c>
      <c r="E16" s="15">
        <v>46577226354</v>
      </c>
      <c r="G16" s="15">
        <v>51844125097</v>
      </c>
      <c r="I16" s="15">
        <v>-5266898742</v>
      </c>
      <c r="K16" s="15">
        <v>1536666</v>
      </c>
      <c r="M16" s="15">
        <v>46577226354</v>
      </c>
      <c r="O16" s="15">
        <v>31895630737</v>
      </c>
      <c r="Q16" s="15">
        <v>14681595617</v>
      </c>
    </row>
    <row r="17" spans="1:17" ht="34.5" customHeight="1">
      <c r="A17" s="10" t="s">
        <v>86</v>
      </c>
      <c r="C17" s="15">
        <v>3500000</v>
      </c>
      <c r="E17" s="15">
        <v>100930866750</v>
      </c>
      <c r="G17" s="15">
        <v>92893972500</v>
      </c>
      <c r="I17" s="15">
        <v>8036894250</v>
      </c>
      <c r="K17" s="15">
        <v>3500000</v>
      </c>
      <c r="M17" s="15">
        <v>100930866750</v>
      </c>
      <c r="O17" s="15">
        <v>73886161534</v>
      </c>
      <c r="Q17" s="15">
        <v>27044705216</v>
      </c>
    </row>
    <row r="18" spans="1:17" ht="34.5" customHeight="1">
      <c r="A18" s="10" t="s">
        <v>84</v>
      </c>
      <c r="C18" s="15">
        <v>1200000</v>
      </c>
      <c r="E18" s="15">
        <v>124582298400</v>
      </c>
      <c r="G18" s="15">
        <v>112510555200</v>
      </c>
      <c r="I18" s="15">
        <v>12071743200</v>
      </c>
      <c r="K18" s="15">
        <v>1200000</v>
      </c>
      <c r="M18" s="15">
        <v>124582298400</v>
      </c>
      <c r="O18" s="15">
        <v>121642524203</v>
      </c>
      <c r="Q18" s="15">
        <v>2939774197</v>
      </c>
    </row>
    <row r="19" spans="1:17" ht="34.5" customHeight="1">
      <c r="A19" s="10" t="s">
        <v>136</v>
      </c>
      <c r="C19" s="15">
        <v>3500000</v>
      </c>
      <c r="E19" s="15">
        <v>69513916500</v>
      </c>
      <c r="G19" s="15">
        <v>67843912500</v>
      </c>
      <c r="I19" s="15">
        <v>1670004000</v>
      </c>
      <c r="K19" s="15">
        <v>3500000</v>
      </c>
      <c r="M19" s="15">
        <v>69513916500</v>
      </c>
      <c r="O19" s="15">
        <v>93185906393</v>
      </c>
      <c r="Q19" s="15">
        <v>-23671989893</v>
      </c>
    </row>
    <row r="20" spans="1:17" ht="34.5" customHeight="1">
      <c r="A20" s="10" t="s">
        <v>159</v>
      </c>
      <c r="C20" s="15">
        <v>1331250</v>
      </c>
      <c r="E20" s="15">
        <v>14090807857</v>
      </c>
      <c r="G20" s="15">
        <v>14244164376</v>
      </c>
      <c r="I20" s="15">
        <v>-153356518</v>
      </c>
      <c r="K20" s="15">
        <v>1331250</v>
      </c>
      <c r="M20" s="15">
        <v>14090807857</v>
      </c>
      <c r="O20" s="15">
        <v>14244164376</v>
      </c>
      <c r="Q20" s="15">
        <v>-153356518</v>
      </c>
    </row>
    <row r="21" spans="1:17" ht="34.5" customHeight="1">
      <c r="A21" s="10" t="s">
        <v>94</v>
      </c>
      <c r="C21" s="15">
        <v>9700000</v>
      </c>
      <c r="E21" s="15">
        <v>165075919200</v>
      </c>
      <c r="G21" s="15">
        <v>156020159284</v>
      </c>
      <c r="I21" s="15">
        <v>9055759916</v>
      </c>
      <c r="K21" s="15">
        <v>9700000</v>
      </c>
      <c r="M21" s="15">
        <v>165075919200</v>
      </c>
      <c r="O21" s="15">
        <v>183671318572</v>
      </c>
      <c r="Q21" s="15">
        <v>-18595399372</v>
      </c>
    </row>
    <row r="22" spans="1:17" ht="34.5" customHeight="1">
      <c r="A22" s="10" t="s">
        <v>100</v>
      </c>
      <c r="C22" s="15">
        <v>50000000</v>
      </c>
      <c r="E22" s="15">
        <v>214217775000</v>
      </c>
      <c r="G22" s="15">
        <v>197641096408</v>
      </c>
      <c r="I22" s="15">
        <v>16576678592</v>
      </c>
      <c r="K22" s="15">
        <v>50000000</v>
      </c>
      <c r="M22" s="15">
        <v>214217775000</v>
      </c>
      <c r="O22" s="15">
        <v>204123198519</v>
      </c>
      <c r="Q22" s="15">
        <v>10094576481</v>
      </c>
    </row>
    <row r="23" spans="1:17" ht="34.5" customHeight="1">
      <c r="A23" s="10" t="s">
        <v>90</v>
      </c>
      <c r="C23" s="15">
        <v>17300000</v>
      </c>
      <c r="E23" s="15">
        <v>201721572450</v>
      </c>
      <c r="G23" s="15">
        <v>206353721378</v>
      </c>
      <c r="I23" s="15">
        <v>-4632148928</v>
      </c>
      <c r="K23" s="15">
        <v>17300000</v>
      </c>
      <c r="M23" s="15">
        <v>201721572450</v>
      </c>
      <c r="O23" s="15">
        <v>207005528142</v>
      </c>
      <c r="Q23" s="15">
        <v>-5283955692</v>
      </c>
    </row>
    <row r="24" spans="1:17" ht="34.5" customHeight="1">
      <c r="A24" s="10" t="s">
        <v>127</v>
      </c>
      <c r="C24" s="15">
        <v>757575</v>
      </c>
      <c r="E24" s="15">
        <v>56928132276</v>
      </c>
      <c r="G24" s="15">
        <v>37221992323</v>
      </c>
      <c r="I24" s="15">
        <v>19706139953</v>
      </c>
      <c r="K24" s="15">
        <v>757575</v>
      </c>
      <c r="M24" s="15">
        <v>56928132276</v>
      </c>
      <c r="O24" s="15">
        <v>70937690093</v>
      </c>
      <c r="Q24" s="15">
        <v>-14009557816</v>
      </c>
    </row>
    <row r="25" spans="1:17" ht="34.5" customHeight="1">
      <c r="A25" s="10" t="s">
        <v>91</v>
      </c>
      <c r="C25" s="15">
        <v>13900000</v>
      </c>
      <c r="E25" s="15">
        <v>316968747300</v>
      </c>
      <c r="G25" s="15">
        <v>342357781690</v>
      </c>
      <c r="I25" s="15">
        <v>-25389034390</v>
      </c>
      <c r="K25" s="15">
        <v>13900000</v>
      </c>
      <c r="M25" s="15">
        <v>316968747300</v>
      </c>
      <c r="O25" s="15">
        <v>240210533547</v>
      </c>
      <c r="Q25" s="15">
        <v>76758213753</v>
      </c>
    </row>
    <row r="26" spans="1:17" ht="34.5" customHeight="1">
      <c r="A26" s="10" t="s">
        <v>153</v>
      </c>
      <c r="C26" s="15">
        <v>0</v>
      </c>
      <c r="E26" s="15">
        <v>0</v>
      </c>
      <c r="G26" s="15">
        <v>629509</v>
      </c>
      <c r="I26" s="15">
        <v>-629509</v>
      </c>
      <c r="K26" s="15">
        <v>0</v>
      </c>
      <c r="M26" s="15">
        <v>0</v>
      </c>
      <c r="O26" s="15">
        <v>0</v>
      </c>
      <c r="Q26" s="15">
        <v>0</v>
      </c>
    </row>
    <row r="27" spans="1:17" ht="38.25" customHeight="1" thickBot="1">
      <c r="C27" s="11">
        <f t="shared" ref="C27:P27" si="0">SUM(C9:C26)</f>
        <v>125125491</v>
      </c>
      <c r="D27" s="11">
        <f t="shared" si="0"/>
        <v>0</v>
      </c>
      <c r="E27" s="11">
        <f t="shared" si="0"/>
        <v>2038581687877</v>
      </c>
      <c r="F27" s="11">
        <f t="shared" si="0"/>
        <v>0</v>
      </c>
      <c r="G27" s="11">
        <f t="shared" si="0"/>
        <v>2033854307691</v>
      </c>
      <c r="H27" s="11">
        <f t="shared" si="0"/>
        <v>0</v>
      </c>
      <c r="I27" s="11">
        <f t="shared" si="0"/>
        <v>4727380188</v>
      </c>
      <c r="J27" s="11">
        <f t="shared" si="0"/>
        <v>0</v>
      </c>
      <c r="K27" s="11">
        <f t="shared" si="0"/>
        <v>125125491</v>
      </c>
      <c r="L27" s="11">
        <f t="shared" si="0"/>
        <v>0</v>
      </c>
      <c r="M27" s="11">
        <f t="shared" si="0"/>
        <v>2038581687877</v>
      </c>
      <c r="N27" s="11">
        <f t="shared" si="0"/>
        <v>0</v>
      </c>
      <c r="O27" s="11">
        <f t="shared" si="0"/>
        <v>1867581036368</v>
      </c>
      <c r="P27" s="11">
        <f t="shared" si="0"/>
        <v>0</v>
      </c>
      <c r="Q27" s="11">
        <f>SUM(Q9:Q26)</f>
        <v>171000651511</v>
      </c>
    </row>
    <row r="28" spans="1:17" ht="38.25" customHeight="1" thickTop="1">
      <c r="M28" s="51"/>
    </row>
    <row r="29" spans="1:17" ht="38.25" customHeight="1">
      <c r="M29" s="51"/>
    </row>
    <row r="30" spans="1:17" ht="38.25" customHeight="1">
      <c r="M30" s="51"/>
    </row>
    <row r="31" spans="1:17" ht="38.25" customHeight="1">
      <c r="M31" s="51"/>
    </row>
    <row r="32" spans="1:17" ht="38.25" customHeight="1">
      <c r="M32" s="51"/>
    </row>
    <row r="33" spans="13:13" ht="38.25" customHeight="1">
      <c r="M33" s="51"/>
    </row>
    <row r="34" spans="13:13" ht="38.25" customHeight="1">
      <c r="M34" s="51"/>
    </row>
    <row r="35" spans="13:13" ht="38.25" customHeight="1">
      <c r="M35" s="51"/>
    </row>
    <row r="36" spans="13:13" ht="38.25" customHeight="1">
      <c r="M36" s="51"/>
    </row>
    <row r="37" spans="13:13" ht="38.25" customHeight="1">
      <c r="M37" s="51"/>
    </row>
    <row r="38" spans="13:13" ht="38.25" customHeight="1"/>
    <row r="39" spans="13:13" ht="38.25" customHeight="1"/>
    <row r="40" spans="13:13" ht="38.25" customHeight="1"/>
    <row r="41" spans="13:13" ht="38.25" customHeight="1"/>
    <row r="42" spans="13:13" ht="38.25" customHeight="1"/>
    <row r="43" spans="13:13" ht="38.25" customHeight="1"/>
    <row r="44" spans="13:13" ht="38.25" customHeight="1"/>
  </sheetData>
  <sortState xmlns:xlrd2="http://schemas.microsoft.com/office/spreadsheetml/2017/richdata2" ref="A8:Q37">
    <sortCondition descending="1" ref="Q8:Q37"/>
  </sortState>
  <mergeCells count="7">
    <mergeCell ref="K7:Q7"/>
    <mergeCell ref="A7:A8"/>
    <mergeCell ref="C7:I7"/>
    <mergeCell ref="A2:Q2"/>
    <mergeCell ref="A3:Q3"/>
    <mergeCell ref="A4:Q4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4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W80"/>
  <sheetViews>
    <sheetView rightToLeft="1" view="pageBreakPreview" topLeftCell="A43" zoomScale="40" zoomScaleNormal="100" zoomScaleSheetLayoutView="40" workbookViewId="0">
      <selection activeCell="I67" sqref="I67"/>
    </sheetView>
  </sheetViews>
  <sheetFormatPr defaultColWidth="9.140625" defaultRowHeight="27.75"/>
  <cols>
    <col min="1" max="1" width="55.140625" style="18" customWidth="1"/>
    <col min="2" max="2" width="1" style="18" customWidth="1"/>
    <col min="3" max="3" width="39.140625" style="18" bestFit="1" customWidth="1"/>
    <col min="4" max="4" width="1" style="18" customWidth="1"/>
    <col min="5" max="5" width="45.5703125" style="18" bestFit="1" customWidth="1"/>
    <col min="6" max="6" width="1" style="18" customWidth="1"/>
    <col min="7" max="7" width="39.85546875" style="18" bestFit="1" customWidth="1"/>
    <col min="8" max="8" width="1" style="18" customWidth="1"/>
    <col min="9" max="9" width="43.7109375" style="18" bestFit="1" customWidth="1"/>
    <col min="10" max="10" width="1" style="18" customWidth="1"/>
    <col min="11" max="11" width="17.140625" style="22" bestFit="1" customWidth="1"/>
    <col min="12" max="12" width="1" style="18" customWidth="1"/>
    <col min="13" max="13" width="39.85546875" style="18" bestFit="1" customWidth="1"/>
    <col min="14" max="14" width="1" style="18" customWidth="1"/>
    <col min="15" max="15" width="40.85546875" style="18" bestFit="1" customWidth="1"/>
    <col min="16" max="16" width="1.5703125" style="18" customWidth="1"/>
    <col min="17" max="17" width="44" style="18" customWidth="1"/>
    <col min="18" max="18" width="1" style="18" customWidth="1"/>
    <col min="19" max="19" width="43.42578125" style="18" customWidth="1"/>
    <col min="20" max="20" width="1" style="18" customWidth="1"/>
    <col min="21" max="21" width="17.140625" style="22" bestFit="1" customWidth="1"/>
    <col min="22" max="22" width="1" style="18" customWidth="1"/>
    <col min="23" max="23" width="9.140625" style="18" customWidth="1"/>
    <col min="24" max="16384" width="9.140625" style="18"/>
  </cols>
  <sheetData>
    <row r="2" spans="1:21" s="84" customFormat="1" ht="78">
      <c r="A2" s="124" t="s">
        <v>67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</row>
    <row r="3" spans="1:21" s="84" customFormat="1" ht="78">
      <c r="A3" s="124" t="s">
        <v>29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</row>
    <row r="4" spans="1:21" s="84" customFormat="1" ht="78">
      <c r="A4" s="124" t="str">
        <f>'درآمد ناشی از تغییر قیمت اوراق '!A4:Q4</f>
        <v>برای ماه منتهی به 1399/12/30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</row>
    <row r="5" spans="1:21" s="24" customFormat="1" ht="36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</row>
    <row r="6" spans="1:21" s="79" customFormat="1" ht="53.25">
      <c r="A6" s="127" t="s">
        <v>80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U6" s="85"/>
    </row>
    <row r="7" spans="1:21" ht="40.5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</row>
    <row r="8" spans="1:21" s="79" customFormat="1" ht="46.5" customHeight="1" thickBot="1">
      <c r="A8" s="125" t="s">
        <v>3</v>
      </c>
      <c r="C8" s="126" t="s">
        <v>162</v>
      </c>
      <c r="D8" s="126" t="s">
        <v>31</v>
      </c>
      <c r="E8" s="126" t="s">
        <v>31</v>
      </c>
      <c r="F8" s="126" t="s">
        <v>31</v>
      </c>
      <c r="G8" s="126" t="s">
        <v>31</v>
      </c>
      <c r="H8" s="126" t="s">
        <v>31</v>
      </c>
      <c r="I8" s="126" t="s">
        <v>31</v>
      </c>
      <c r="J8" s="126" t="s">
        <v>31</v>
      </c>
      <c r="K8" s="126" t="s">
        <v>31</v>
      </c>
      <c r="M8" s="126" t="s">
        <v>161</v>
      </c>
      <c r="N8" s="126" t="s">
        <v>32</v>
      </c>
      <c r="O8" s="126" t="s">
        <v>32</v>
      </c>
      <c r="P8" s="126" t="s">
        <v>32</v>
      </c>
      <c r="Q8" s="126" t="s">
        <v>32</v>
      </c>
      <c r="R8" s="126" t="s">
        <v>32</v>
      </c>
      <c r="S8" s="126" t="s">
        <v>32</v>
      </c>
      <c r="T8" s="126" t="s">
        <v>32</v>
      </c>
      <c r="U8" s="126" t="s">
        <v>32</v>
      </c>
    </row>
    <row r="9" spans="1:21" s="80" customFormat="1" ht="63" customHeight="1" thickBot="1">
      <c r="A9" s="126" t="s">
        <v>3</v>
      </c>
      <c r="C9" s="81" t="s">
        <v>49</v>
      </c>
      <c r="E9" s="81" t="s">
        <v>50</v>
      </c>
      <c r="G9" s="81" t="s">
        <v>51</v>
      </c>
      <c r="I9" s="81" t="s">
        <v>22</v>
      </c>
      <c r="K9" s="81" t="s">
        <v>52</v>
      </c>
      <c r="M9" s="81" t="s">
        <v>49</v>
      </c>
      <c r="O9" s="81" t="s">
        <v>50</v>
      </c>
      <c r="Q9" s="81" t="s">
        <v>51</v>
      </c>
      <c r="S9" s="81" t="s">
        <v>22</v>
      </c>
      <c r="U9" s="81" t="s">
        <v>52</v>
      </c>
    </row>
    <row r="10" spans="1:21" s="75" customFormat="1" ht="51" customHeight="1">
      <c r="A10" s="101" t="s">
        <v>100</v>
      </c>
      <c r="C10" s="102">
        <v>0</v>
      </c>
      <c r="E10" s="102">
        <v>16576678592</v>
      </c>
      <c r="G10" s="102">
        <v>-3684498097</v>
      </c>
      <c r="I10" s="102">
        <v>12892180495</v>
      </c>
      <c r="K10" s="137">
        <v>0.21740000000000001</v>
      </c>
      <c r="M10" s="102">
        <v>364000000</v>
      </c>
      <c r="O10" s="102">
        <v>10094576481</v>
      </c>
      <c r="Q10" s="102">
        <v>51015786052</v>
      </c>
      <c r="S10" s="102">
        <v>61474362533</v>
      </c>
      <c r="U10" s="137">
        <v>3.49E-2</v>
      </c>
    </row>
    <row r="11" spans="1:21" s="75" customFormat="1" ht="51" customHeight="1">
      <c r="A11" s="101" t="s">
        <v>153</v>
      </c>
      <c r="C11" s="102">
        <v>0</v>
      </c>
      <c r="E11" s="102">
        <v>-629509</v>
      </c>
      <c r="G11" s="102">
        <v>579113</v>
      </c>
      <c r="I11" s="102">
        <v>-50396</v>
      </c>
      <c r="K11" s="137">
        <v>0</v>
      </c>
      <c r="M11" s="102">
        <v>0</v>
      </c>
      <c r="O11" s="102">
        <v>0</v>
      </c>
      <c r="Q11" s="102">
        <v>579113</v>
      </c>
      <c r="S11" s="102">
        <v>579113</v>
      </c>
      <c r="U11" s="137">
        <v>0</v>
      </c>
    </row>
    <row r="12" spans="1:21" s="75" customFormat="1" ht="51" customHeight="1">
      <c r="A12" s="101" t="s">
        <v>102</v>
      </c>
      <c r="C12" s="102">
        <v>0</v>
      </c>
      <c r="E12" s="102">
        <v>3116944309</v>
      </c>
      <c r="G12" s="102">
        <v>-6733917175</v>
      </c>
      <c r="I12" s="102">
        <v>-3616972866</v>
      </c>
      <c r="K12" s="137">
        <v>-6.0999999999999999E-2</v>
      </c>
      <c r="M12" s="102">
        <v>2982000000</v>
      </c>
      <c r="O12" s="102">
        <v>-18414282048</v>
      </c>
      <c r="Q12" s="102">
        <v>-80397252418</v>
      </c>
      <c r="S12" s="102">
        <v>-95829534466</v>
      </c>
      <c r="U12" s="137">
        <v>-5.4300000000000001E-2</v>
      </c>
    </row>
    <row r="13" spans="1:21" s="75" customFormat="1" ht="51" customHeight="1">
      <c r="A13" s="101" t="s">
        <v>90</v>
      </c>
      <c r="C13" s="102">
        <v>13543163539</v>
      </c>
      <c r="E13" s="102">
        <v>-4632148928</v>
      </c>
      <c r="G13" s="102">
        <v>-601515522</v>
      </c>
      <c r="I13" s="102">
        <v>8309499089</v>
      </c>
      <c r="K13" s="137">
        <v>0.1401</v>
      </c>
      <c r="M13" s="102">
        <v>17656327078</v>
      </c>
      <c r="O13" s="102">
        <v>-5283955692</v>
      </c>
      <c r="Q13" s="102">
        <v>60482081868</v>
      </c>
      <c r="S13" s="102">
        <v>72854453254</v>
      </c>
      <c r="U13" s="137">
        <v>4.1300000000000003E-2</v>
      </c>
    </row>
    <row r="14" spans="1:21" s="75" customFormat="1" ht="51" customHeight="1">
      <c r="A14" s="101" t="s">
        <v>88</v>
      </c>
      <c r="C14" s="102">
        <v>0</v>
      </c>
      <c r="E14" s="102">
        <v>6156394442</v>
      </c>
      <c r="G14" s="102">
        <v>-13067872362</v>
      </c>
      <c r="I14" s="102">
        <v>-6911477920</v>
      </c>
      <c r="K14" s="137">
        <v>-0.11650000000000001</v>
      </c>
      <c r="M14" s="102">
        <v>8880000000</v>
      </c>
      <c r="O14" s="102">
        <v>-33165218520</v>
      </c>
      <c r="Q14" s="102">
        <v>-25652251491</v>
      </c>
      <c r="S14" s="102">
        <v>-49937470011</v>
      </c>
      <c r="U14" s="137">
        <v>-2.8299999999999999E-2</v>
      </c>
    </row>
    <row r="15" spans="1:21" s="75" customFormat="1" ht="51" customHeight="1">
      <c r="A15" s="101" t="s">
        <v>94</v>
      </c>
      <c r="C15" s="102">
        <v>0</v>
      </c>
      <c r="E15" s="102">
        <v>9055759916</v>
      </c>
      <c r="G15" s="102">
        <v>-12540098084</v>
      </c>
      <c r="I15" s="102">
        <v>-3484338168</v>
      </c>
      <c r="K15" s="137">
        <v>-5.8799999999999998E-2</v>
      </c>
      <c r="M15" s="102">
        <v>140000000</v>
      </c>
      <c r="O15" s="102">
        <v>-18595399372</v>
      </c>
      <c r="Q15" s="102">
        <v>200685208753</v>
      </c>
      <c r="S15" s="102">
        <v>182229809381</v>
      </c>
      <c r="U15" s="137">
        <v>0.1033</v>
      </c>
    </row>
    <row r="16" spans="1:21" s="75" customFormat="1" ht="51" customHeight="1">
      <c r="A16" s="101" t="s">
        <v>160</v>
      </c>
      <c r="C16" s="102">
        <v>0</v>
      </c>
      <c r="E16" s="102">
        <v>0</v>
      </c>
      <c r="G16" s="102">
        <v>280131298</v>
      </c>
      <c r="I16" s="102">
        <v>280131298</v>
      </c>
      <c r="K16" s="137">
        <v>4.7000000000000002E-3</v>
      </c>
      <c r="M16" s="102">
        <v>0</v>
      </c>
      <c r="O16" s="102">
        <v>0</v>
      </c>
      <c r="Q16" s="102">
        <v>280131298</v>
      </c>
      <c r="S16" s="102">
        <v>280131298</v>
      </c>
      <c r="U16" s="137">
        <v>2.0000000000000001E-4</v>
      </c>
    </row>
    <row r="17" spans="1:21" s="75" customFormat="1" ht="51" customHeight="1">
      <c r="A17" s="101" t="s">
        <v>127</v>
      </c>
      <c r="C17" s="102">
        <v>0</v>
      </c>
      <c r="E17" s="102">
        <v>19706139953</v>
      </c>
      <c r="G17" s="102">
        <v>-7698779071</v>
      </c>
      <c r="I17" s="102">
        <v>12007360882</v>
      </c>
      <c r="K17" s="137">
        <v>0.20250000000000001</v>
      </c>
      <c r="M17" s="102">
        <v>0</v>
      </c>
      <c r="O17" s="102">
        <v>-14009557816</v>
      </c>
      <c r="Q17" s="102">
        <v>-27036951253</v>
      </c>
      <c r="S17" s="102">
        <v>-41046509069</v>
      </c>
      <c r="U17" s="137">
        <v>-2.3300000000000001E-2</v>
      </c>
    </row>
    <row r="18" spans="1:21" s="75" customFormat="1" ht="51" customHeight="1">
      <c r="A18" s="101" t="s">
        <v>144</v>
      </c>
      <c r="C18" s="102">
        <v>0</v>
      </c>
      <c r="E18" s="102">
        <v>-110107969</v>
      </c>
      <c r="G18" s="102">
        <v>-1025462196</v>
      </c>
      <c r="I18" s="102">
        <v>-1135570165</v>
      </c>
      <c r="K18" s="137">
        <v>-1.9099999999999999E-2</v>
      </c>
      <c r="M18" s="102">
        <v>0</v>
      </c>
      <c r="O18" s="102">
        <v>-6247754995</v>
      </c>
      <c r="Q18" s="102">
        <v>1037286629</v>
      </c>
      <c r="S18" s="102">
        <v>-5210468366</v>
      </c>
      <c r="U18" s="137">
        <v>-3.0000000000000001E-3</v>
      </c>
    </row>
    <row r="19" spans="1:21" s="75" customFormat="1" ht="51" customHeight="1">
      <c r="A19" s="101" t="s">
        <v>85</v>
      </c>
      <c r="C19" s="102">
        <v>0</v>
      </c>
      <c r="E19" s="102">
        <v>-7169906766</v>
      </c>
      <c r="G19" s="102">
        <v>23513880032</v>
      </c>
      <c r="I19" s="102">
        <v>16343973266</v>
      </c>
      <c r="K19" s="137">
        <v>0.27560000000000001</v>
      </c>
      <c r="M19" s="102">
        <v>1200000000</v>
      </c>
      <c r="O19" s="102">
        <v>102919459529</v>
      </c>
      <c r="Q19" s="102">
        <v>88107491491</v>
      </c>
      <c r="S19" s="102">
        <v>192226951020</v>
      </c>
      <c r="U19" s="137">
        <v>0.109</v>
      </c>
    </row>
    <row r="20" spans="1:21" s="75" customFormat="1" ht="51" customHeight="1">
      <c r="A20" s="101" t="s">
        <v>105</v>
      </c>
      <c r="C20" s="102">
        <v>0</v>
      </c>
      <c r="E20" s="102">
        <v>-28451367697</v>
      </c>
      <c r="G20" s="102">
        <v>30874919979</v>
      </c>
      <c r="I20" s="102">
        <v>2423552282</v>
      </c>
      <c r="K20" s="137">
        <v>4.0899999999999999E-2</v>
      </c>
      <c r="M20" s="102">
        <v>0</v>
      </c>
      <c r="O20" s="102">
        <v>9986182840</v>
      </c>
      <c r="Q20" s="102">
        <v>71840363152</v>
      </c>
      <c r="S20" s="102">
        <v>81826545992</v>
      </c>
      <c r="U20" s="137">
        <v>4.6399999999999997E-2</v>
      </c>
    </row>
    <row r="21" spans="1:21" s="75" customFormat="1" ht="51" customHeight="1">
      <c r="A21" s="101" t="s">
        <v>91</v>
      </c>
      <c r="C21" s="102">
        <v>0</v>
      </c>
      <c r="E21" s="102">
        <v>-25389034390</v>
      </c>
      <c r="G21" s="102">
        <v>21328850782</v>
      </c>
      <c r="I21" s="102">
        <v>-4060183608</v>
      </c>
      <c r="K21" s="137">
        <v>-6.8500000000000005E-2</v>
      </c>
      <c r="M21" s="102">
        <v>11000000000</v>
      </c>
      <c r="O21" s="102">
        <v>76758213753</v>
      </c>
      <c r="Q21" s="102">
        <v>92132124582</v>
      </c>
      <c r="S21" s="102">
        <v>179890338335</v>
      </c>
      <c r="U21" s="137">
        <v>0.10199999999999999</v>
      </c>
    </row>
    <row r="22" spans="1:21" s="75" customFormat="1" ht="51" customHeight="1">
      <c r="A22" s="101" t="s">
        <v>96</v>
      </c>
      <c r="C22" s="102">
        <v>0</v>
      </c>
      <c r="E22" s="102">
        <v>-13617494730</v>
      </c>
      <c r="G22" s="102">
        <v>6915481317</v>
      </c>
      <c r="I22" s="102">
        <v>-6702013413</v>
      </c>
      <c r="K22" s="137">
        <v>-0.113</v>
      </c>
      <c r="M22" s="102">
        <v>2148751643</v>
      </c>
      <c r="O22" s="102">
        <v>32051105491</v>
      </c>
      <c r="Q22" s="102">
        <v>31753276976</v>
      </c>
      <c r="S22" s="102">
        <v>65953134110</v>
      </c>
      <c r="U22" s="137">
        <v>3.7400000000000003E-2</v>
      </c>
    </row>
    <row r="23" spans="1:21" s="75" customFormat="1" ht="51" customHeight="1">
      <c r="A23" s="101" t="s">
        <v>126</v>
      </c>
      <c r="C23" s="102">
        <v>0</v>
      </c>
      <c r="E23" s="102">
        <v>0</v>
      </c>
      <c r="G23" s="102">
        <v>0</v>
      </c>
      <c r="I23" s="102">
        <v>0</v>
      </c>
      <c r="K23" s="137">
        <v>0</v>
      </c>
      <c r="M23" s="102">
        <v>0</v>
      </c>
      <c r="O23" s="102">
        <v>0</v>
      </c>
      <c r="Q23" s="102">
        <v>-4691298949</v>
      </c>
      <c r="S23" s="102">
        <v>-4691298949</v>
      </c>
      <c r="U23" s="137">
        <v>-2.7000000000000001E-3</v>
      </c>
    </row>
    <row r="24" spans="1:21" s="75" customFormat="1" ht="51" customHeight="1">
      <c r="A24" s="101" t="s">
        <v>84</v>
      </c>
      <c r="C24" s="102">
        <v>0</v>
      </c>
      <c r="E24" s="102">
        <v>12071743200</v>
      </c>
      <c r="G24" s="102">
        <v>0</v>
      </c>
      <c r="I24" s="102">
        <v>12071743200</v>
      </c>
      <c r="K24" s="137">
        <v>0.20349999999999999</v>
      </c>
      <c r="M24" s="102">
        <v>8160000000</v>
      </c>
      <c r="O24" s="102">
        <v>2939774197</v>
      </c>
      <c r="Q24" s="102">
        <v>145745361849</v>
      </c>
      <c r="S24" s="102">
        <v>156845136046</v>
      </c>
      <c r="U24" s="137">
        <v>8.8900000000000007E-2</v>
      </c>
    </row>
    <row r="25" spans="1:21" s="75" customFormat="1" ht="51" customHeight="1">
      <c r="A25" s="101" t="s">
        <v>98</v>
      </c>
      <c r="C25" s="102">
        <v>0</v>
      </c>
      <c r="E25" s="102">
        <v>0</v>
      </c>
      <c r="G25" s="102">
        <v>0</v>
      </c>
      <c r="I25" s="102">
        <v>0</v>
      </c>
      <c r="K25" s="137">
        <v>0</v>
      </c>
      <c r="M25" s="102">
        <v>0</v>
      </c>
      <c r="O25" s="102">
        <v>0</v>
      </c>
      <c r="Q25" s="102">
        <v>16197563129</v>
      </c>
      <c r="S25" s="102">
        <v>16197563129</v>
      </c>
      <c r="U25" s="137">
        <v>9.1999999999999998E-3</v>
      </c>
    </row>
    <row r="26" spans="1:21" s="75" customFormat="1" ht="51" customHeight="1">
      <c r="A26" s="101" t="s">
        <v>147</v>
      </c>
      <c r="C26" s="102">
        <v>0</v>
      </c>
      <c r="E26" s="102">
        <v>0</v>
      </c>
      <c r="G26" s="102">
        <v>0</v>
      </c>
      <c r="I26" s="102">
        <v>0</v>
      </c>
      <c r="K26" s="137">
        <v>0</v>
      </c>
      <c r="M26" s="102">
        <v>0</v>
      </c>
      <c r="O26" s="102">
        <v>0</v>
      </c>
      <c r="Q26" s="102">
        <v>209762</v>
      </c>
      <c r="S26" s="102">
        <v>209762</v>
      </c>
      <c r="U26" s="137">
        <v>0</v>
      </c>
    </row>
    <row r="27" spans="1:21" s="75" customFormat="1" ht="51" customHeight="1">
      <c r="A27" s="101" t="s">
        <v>89</v>
      </c>
      <c r="C27" s="102">
        <v>0</v>
      </c>
      <c r="E27" s="102">
        <v>0</v>
      </c>
      <c r="G27" s="102">
        <v>0</v>
      </c>
      <c r="I27" s="102">
        <v>0</v>
      </c>
      <c r="K27" s="137">
        <v>0</v>
      </c>
      <c r="M27" s="102">
        <v>0</v>
      </c>
      <c r="O27" s="102">
        <v>0</v>
      </c>
      <c r="Q27" s="102">
        <v>3278717940</v>
      </c>
      <c r="S27" s="102">
        <v>3278717940</v>
      </c>
      <c r="U27" s="137">
        <v>1.9E-3</v>
      </c>
    </row>
    <row r="28" spans="1:21" s="75" customFormat="1" ht="51" customHeight="1">
      <c r="A28" s="101" t="s">
        <v>111</v>
      </c>
      <c r="C28" s="102">
        <v>0</v>
      </c>
      <c r="E28" s="102">
        <v>0</v>
      </c>
      <c r="G28" s="102">
        <v>0</v>
      </c>
      <c r="I28" s="102">
        <v>0</v>
      </c>
      <c r="K28" s="137">
        <v>0</v>
      </c>
      <c r="M28" s="102">
        <v>0</v>
      </c>
      <c r="O28" s="102">
        <v>0</v>
      </c>
      <c r="Q28" s="102">
        <v>80122657277</v>
      </c>
      <c r="S28" s="102">
        <v>80122657277</v>
      </c>
      <c r="U28" s="137">
        <v>4.5400000000000003E-2</v>
      </c>
    </row>
    <row r="29" spans="1:21" s="75" customFormat="1" ht="51" customHeight="1">
      <c r="A29" s="101" t="s">
        <v>120</v>
      </c>
      <c r="C29" s="102">
        <v>0</v>
      </c>
      <c r="E29" s="102">
        <v>0</v>
      </c>
      <c r="G29" s="102">
        <v>0</v>
      </c>
      <c r="I29" s="102">
        <v>0</v>
      </c>
      <c r="K29" s="137">
        <v>0</v>
      </c>
      <c r="M29" s="102">
        <v>0</v>
      </c>
      <c r="O29" s="102">
        <v>0</v>
      </c>
      <c r="Q29" s="102">
        <v>411860350</v>
      </c>
      <c r="S29" s="102">
        <v>411860350</v>
      </c>
      <c r="U29" s="137">
        <v>2.0000000000000001E-4</v>
      </c>
    </row>
    <row r="30" spans="1:21" s="75" customFormat="1" ht="51" customHeight="1">
      <c r="A30" s="101" t="s">
        <v>86</v>
      </c>
      <c r="C30" s="102">
        <v>0</v>
      </c>
      <c r="E30" s="102">
        <v>8036894250</v>
      </c>
      <c r="G30" s="102">
        <v>0</v>
      </c>
      <c r="I30" s="102">
        <v>8036894250</v>
      </c>
      <c r="K30" s="137">
        <v>0.13550000000000001</v>
      </c>
      <c r="M30" s="102">
        <v>0</v>
      </c>
      <c r="O30" s="102">
        <v>27044705216</v>
      </c>
      <c r="Q30" s="102">
        <v>5238972461</v>
      </c>
      <c r="S30" s="102">
        <v>32283677677</v>
      </c>
      <c r="U30" s="137">
        <v>1.83E-2</v>
      </c>
    </row>
    <row r="31" spans="1:21" s="75" customFormat="1" ht="51" customHeight="1">
      <c r="A31" s="101" t="s">
        <v>130</v>
      </c>
      <c r="C31" s="102">
        <v>0</v>
      </c>
      <c r="E31" s="102">
        <v>0</v>
      </c>
      <c r="G31" s="102">
        <v>0</v>
      </c>
      <c r="I31" s="102">
        <v>0</v>
      </c>
      <c r="K31" s="137">
        <v>0</v>
      </c>
      <c r="M31" s="102">
        <v>0</v>
      </c>
      <c r="O31" s="102">
        <v>0</v>
      </c>
      <c r="Q31" s="102">
        <v>118311216</v>
      </c>
      <c r="S31" s="102">
        <v>118311216</v>
      </c>
      <c r="U31" s="137">
        <v>1E-4</v>
      </c>
    </row>
    <row r="32" spans="1:21" s="75" customFormat="1" ht="51" customHeight="1">
      <c r="A32" s="101" t="s">
        <v>92</v>
      </c>
      <c r="C32" s="102">
        <v>0</v>
      </c>
      <c r="E32" s="102">
        <v>0</v>
      </c>
      <c r="G32" s="102">
        <v>0</v>
      </c>
      <c r="I32" s="102">
        <v>0</v>
      </c>
      <c r="K32" s="137">
        <v>0</v>
      </c>
      <c r="M32" s="102">
        <v>0</v>
      </c>
      <c r="O32" s="102">
        <v>0</v>
      </c>
      <c r="Q32" s="102">
        <v>5857428226</v>
      </c>
      <c r="S32" s="102">
        <v>5857428226</v>
      </c>
      <c r="U32" s="137">
        <v>3.3E-3</v>
      </c>
    </row>
    <row r="33" spans="1:21" s="75" customFormat="1" ht="51" customHeight="1">
      <c r="A33" s="101" t="s">
        <v>99</v>
      </c>
      <c r="C33" s="102">
        <v>0</v>
      </c>
      <c r="E33" s="102">
        <v>0</v>
      </c>
      <c r="G33" s="102">
        <v>0</v>
      </c>
      <c r="I33" s="102">
        <v>0</v>
      </c>
      <c r="K33" s="137">
        <v>0</v>
      </c>
      <c r="M33" s="102">
        <v>0</v>
      </c>
      <c r="O33" s="102">
        <v>0</v>
      </c>
      <c r="Q33" s="102">
        <v>23821489924</v>
      </c>
      <c r="S33" s="102">
        <v>23821489924</v>
      </c>
      <c r="U33" s="137">
        <v>1.35E-2</v>
      </c>
    </row>
    <row r="34" spans="1:21" s="75" customFormat="1" ht="51" customHeight="1">
      <c r="A34" s="101" t="s">
        <v>150</v>
      </c>
      <c r="C34" s="102">
        <v>0</v>
      </c>
      <c r="E34" s="102">
        <v>0</v>
      </c>
      <c r="G34" s="102">
        <v>0</v>
      </c>
      <c r="I34" s="102">
        <v>0</v>
      </c>
      <c r="K34" s="137">
        <v>0</v>
      </c>
      <c r="M34" s="102">
        <v>0</v>
      </c>
      <c r="O34" s="102">
        <v>0</v>
      </c>
      <c r="Q34" s="102">
        <v>983042</v>
      </c>
      <c r="S34" s="102">
        <v>983042</v>
      </c>
      <c r="U34" s="137">
        <v>0</v>
      </c>
    </row>
    <row r="35" spans="1:21" s="75" customFormat="1" ht="51" customHeight="1">
      <c r="A35" s="101" t="s">
        <v>125</v>
      </c>
      <c r="C35" s="102">
        <v>0</v>
      </c>
      <c r="E35" s="102">
        <v>0</v>
      </c>
      <c r="G35" s="102">
        <v>0</v>
      </c>
      <c r="I35" s="102">
        <v>0</v>
      </c>
      <c r="K35" s="137">
        <v>0</v>
      </c>
      <c r="M35" s="102">
        <v>1500000000</v>
      </c>
      <c r="O35" s="102">
        <v>0</v>
      </c>
      <c r="Q35" s="102">
        <v>-78746079455</v>
      </c>
      <c r="S35" s="102">
        <v>-77246079455</v>
      </c>
      <c r="U35" s="137">
        <v>-4.3799999999999999E-2</v>
      </c>
    </row>
    <row r="36" spans="1:21" s="75" customFormat="1" ht="51" customHeight="1">
      <c r="A36" s="101" t="s">
        <v>119</v>
      </c>
      <c r="C36" s="102">
        <v>0</v>
      </c>
      <c r="E36" s="102">
        <v>0</v>
      </c>
      <c r="G36" s="102">
        <v>0</v>
      </c>
      <c r="I36" s="102">
        <v>0</v>
      </c>
      <c r="K36" s="137">
        <v>0</v>
      </c>
      <c r="M36" s="102">
        <v>1170000000</v>
      </c>
      <c r="O36" s="102">
        <v>0</v>
      </c>
      <c r="Q36" s="102">
        <v>-11030270231</v>
      </c>
      <c r="S36" s="102">
        <v>-9860270231</v>
      </c>
      <c r="U36" s="137">
        <v>-5.5999999999999999E-3</v>
      </c>
    </row>
    <row r="37" spans="1:21" s="75" customFormat="1" ht="51" customHeight="1">
      <c r="A37" s="101" t="s">
        <v>93</v>
      </c>
      <c r="C37" s="102">
        <v>0</v>
      </c>
      <c r="E37" s="102">
        <v>13127766775</v>
      </c>
      <c r="G37" s="102">
        <v>0</v>
      </c>
      <c r="I37" s="102">
        <v>13127766775</v>
      </c>
      <c r="K37" s="137">
        <v>0.2213</v>
      </c>
      <c r="M37" s="102">
        <v>0</v>
      </c>
      <c r="O37" s="102">
        <v>14066553241</v>
      </c>
      <c r="Q37" s="102">
        <v>202481413541</v>
      </c>
      <c r="S37" s="102">
        <v>216547966782</v>
      </c>
      <c r="U37" s="137">
        <v>0.12280000000000001</v>
      </c>
    </row>
    <row r="38" spans="1:21" s="75" customFormat="1" ht="51" customHeight="1">
      <c r="A38" s="101" t="s">
        <v>103</v>
      </c>
      <c r="C38" s="102">
        <v>0</v>
      </c>
      <c r="E38" s="102">
        <v>0</v>
      </c>
      <c r="G38" s="102">
        <v>0</v>
      </c>
      <c r="I38" s="102">
        <v>0</v>
      </c>
      <c r="K38" s="137">
        <v>0</v>
      </c>
      <c r="M38" s="102">
        <v>0</v>
      </c>
      <c r="O38" s="102">
        <v>0</v>
      </c>
      <c r="Q38" s="102">
        <v>19603237345</v>
      </c>
      <c r="S38" s="102">
        <v>19603237345</v>
      </c>
      <c r="U38" s="137">
        <v>1.11E-2</v>
      </c>
    </row>
    <row r="39" spans="1:21" s="75" customFormat="1" ht="51" customHeight="1">
      <c r="A39" s="101" t="s">
        <v>140</v>
      </c>
      <c r="C39" s="102">
        <v>0</v>
      </c>
      <c r="E39" s="102">
        <v>0</v>
      </c>
      <c r="G39" s="102">
        <v>0</v>
      </c>
      <c r="I39" s="102">
        <v>0</v>
      </c>
      <c r="K39" s="137">
        <v>0</v>
      </c>
      <c r="M39" s="102">
        <v>0</v>
      </c>
      <c r="O39" s="102">
        <v>0</v>
      </c>
      <c r="Q39" s="102">
        <v>-15156360464</v>
      </c>
      <c r="S39" s="102">
        <v>-15156360464</v>
      </c>
      <c r="U39" s="137">
        <v>-8.6E-3</v>
      </c>
    </row>
    <row r="40" spans="1:21" s="75" customFormat="1" ht="51" customHeight="1">
      <c r="A40" s="101" t="s">
        <v>136</v>
      </c>
      <c r="C40" s="102">
        <v>0</v>
      </c>
      <c r="E40" s="102">
        <v>1670004000</v>
      </c>
      <c r="G40" s="102">
        <v>0</v>
      </c>
      <c r="I40" s="102">
        <v>1670004000</v>
      </c>
      <c r="K40" s="137">
        <v>2.8199999999999999E-2</v>
      </c>
      <c r="M40" s="102">
        <v>0</v>
      </c>
      <c r="O40" s="102">
        <v>-23671989893</v>
      </c>
      <c r="Q40" s="102">
        <v>-4245542197</v>
      </c>
      <c r="S40" s="102">
        <v>-27917532090</v>
      </c>
      <c r="U40" s="137">
        <v>-1.5800000000000002E-2</v>
      </c>
    </row>
    <row r="41" spans="1:21" s="75" customFormat="1" ht="51" customHeight="1">
      <c r="A41" s="101" t="s">
        <v>87</v>
      </c>
      <c r="C41" s="102">
        <v>0</v>
      </c>
      <c r="E41" s="102">
        <v>0</v>
      </c>
      <c r="G41" s="102">
        <v>0</v>
      </c>
      <c r="I41" s="102">
        <v>0</v>
      </c>
      <c r="K41" s="137">
        <v>0</v>
      </c>
      <c r="M41" s="102">
        <v>0</v>
      </c>
      <c r="O41" s="102">
        <v>0</v>
      </c>
      <c r="Q41" s="102">
        <v>-503777346</v>
      </c>
      <c r="S41" s="102">
        <v>-503777346</v>
      </c>
      <c r="U41" s="137">
        <v>-2.9999999999999997E-4</v>
      </c>
    </row>
    <row r="42" spans="1:21" s="75" customFormat="1" ht="51" customHeight="1">
      <c r="A42" s="101" t="s">
        <v>108</v>
      </c>
      <c r="C42" s="102">
        <v>0</v>
      </c>
      <c r="E42" s="102">
        <v>0</v>
      </c>
      <c r="G42" s="102">
        <v>0</v>
      </c>
      <c r="I42" s="102">
        <v>0</v>
      </c>
      <c r="K42" s="137">
        <v>0</v>
      </c>
      <c r="M42" s="102">
        <v>0</v>
      </c>
      <c r="O42" s="102">
        <v>0</v>
      </c>
      <c r="Q42" s="102">
        <v>35306368660</v>
      </c>
      <c r="S42" s="102">
        <v>35306368660</v>
      </c>
      <c r="U42" s="137">
        <v>0.02</v>
      </c>
    </row>
    <row r="43" spans="1:21" s="75" customFormat="1" ht="51" customHeight="1">
      <c r="A43" s="101" t="s">
        <v>118</v>
      </c>
      <c r="C43" s="102">
        <v>0</v>
      </c>
      <c r="E43" s="102">
        <v>0</v>
      </c>
      <c r="G43" s="102">
        <v>0</v>
      </c>
      <c r="I43" s="102">
        <v>0</v>
      </c>
      <c r="K43" s="137">
        <v>0</v>
      </c>
      <c r="M43" s="102">
        <v>900000000</v>
      </c>
      <c r="O43" s="102">
        <v>0</v>
      </c>
      <c r="Q43" s="102">
        <v>49383992353</v>
      </c>
      <c r="S43" s="102">
        <v>50283992353</v>
      </c>
      <c r="U43" s="137">
        <v>2.8500000000000001E-2</v>
      </c>
    </row>
    <row r="44" spans="1:21" s="75" customFormat="1" ht="51" customHeight="1">
      <c r="A44" s="101" t="s">
        <v>145</v>
      </c>
      <c r="C44" s="102">
        <v>0</v>
      </c>
      <c r="E44" s="102">
        <v>0</v>
      </c>
      <c r="G44" s="102">
        <v>0</v>
      </c>
      <c r="I44" s="102">
        <v>0</v>
      </c>
      <c r="K44" s="137">
        <v>0</v>
      </c>
      <c r="M44" s="102">
        <v>0</v>
      </c>
      <c r="O44" s="102">
        <v>0</v>
      </c>
      <c r="Q44" s="102">
        <v>4396202</v>
      </c>
      <c r="S44" s="102">
        <v>4396202</v>
      </c>
      <c r="U44" s="137">
        <v>0</v>
      </c>
    </row>
    <row r="45" spans="1:21" s="75" customFormat="1" ht="51" customHeight="1">
      <c r="A45" s="101" t="s">
        <v>146</v>
      </c>
      <c r="C45" s="102">
        <v>0</v>
      </c>
      <c r="E45" s="102">
        <v>0</v>
      </c>
      <c r="G45" s="102">
        <v>0</v>
      </c>
      <c r="I45" s="102">
        <v>0</v>
      </c>
      <c r="K45" s="137">
        <v>0</v>
      </c>
      <c r="M45" s="102">
        <v>0</v>
      </c>
      <c r="O45" s="102">
        <v>0</v>
      </c>
      <c r="Q45" s="102">
        <v>30693102873</v>
      </c>
      <c r="S45" s="102">
        <v>30693102873</v>
      </c>
      <c r="U45" s="137">
        <v>1.7399999999999999E-2</v>
      </c>
    </row>
    <row r="46" spans="1:21" s="75" customFormat="1" ht="51" customHeight="1">
      <c r="A46" s="101" t="s">
        <v>101</v>
      </c>
      <c r="C46" s="102">
        <v>0</v>
      </c>
      <c r="E46" s="102">
        <v>0</v>
      </c>
      <c r="G46" s="102">
        <v>0</v>
      </c>
      <c r="I46" s="102">
        <v>0</v>
      </c>
      <c r="K46" s="137">
        <v>0</v>
      </c>
      <c r="M46" s="102">
        <v>0</v>
      </c>
      <c r="O46" s="102">
        <v>0</v>
      </c>
      <c r="Q46" s="102">
        <v>53212040174</v>
      </c>
      <c r="S46" s="102">
        <v>53212040174</v>
      </c>
      <c r="U46" s="137">
        <v>3.0200000000000001E-2</v>
      </c>
    </row>
    <row r="47" spans="1:21" s="75" customFormat="1" ht="51" customHeight="1">
      <c r="A47" s="101" t="s">
        <v>135</v>
      </c>
      <c r="C47" s="102">
        <v>0</v>
      </c>
      <c r="E47" s="102">
        <v>-5266898742</v>
      </c>
      <c r="G47" s="102">
        <v>0</v>
      </c>
      <c r="I47" s="102">
        <v>-5266898742</v>
      </c>
      <c r="K47" s="137">
        <v>-8.8800000000000004E-2</v>
      </c>
      <c r="M47" s="102">
        <v>0</v>
      </c>
      <c r="O47" s="102">
        <v>14681595617</v>
      </c>
      <c r="Q47" s="102">
        <v>1339230039</v>
      </c>
      <c r="S47" s="102">
        <v>16020825656</v>
      </c>
      <c r="U47" s="137">
        <v>9.1000000000000004E-3</v>
      </c>
    </row>
    <row r="48" spans="1:21" s="75" customFormat="1" ht="51" customHeight="1">
      <c r="A48" s="101" t="s">
        <v>129</v>
      </c>
      <c r="C48" s="102">
        <v>0</v>
      </c>
      <c r="E48" s="102">
        <v>0</v>
      </c>
      <c r="G48" s="102">
        <v>0</v>
      </c>
      <c r="I48" s="102">
        <v>0</v>
      </c>
      <c r="K48" s="137">
        <v>0</v>
      </c>
      <c r="M48" s="102">
        <v>0</v>
      </c>
      <c r="O48" s="102">
        <v>0</v>
      </c>
      <c r="Q48" s="102">
        <v>23382319008</v>
      </c>
      <c r="S48" s="102">
        <v>23382319008</v>
      </c>
      <c r="U48" s="137">
        <v>1.3299999999999999E-2</v>
      </c>
    </row>
    <row r="49" spans="1:23" s="75" customFormat="1" ht="51" customHeight="1">
      <c r="A49" s="101" t="s">
        <v>128</v>
      </c>
      <c r="C49" s="102">
        <v>0</v>
      </c>
      <c r="E49" s="102">
        <v>0</v>
      </c>
      <c r="G49" s="102">
        <v>0</v>
      </c>
      <c r="I49" s="102">
        <v>0</v>
      </c>
      <c r="K49" s="137">
        <v>0</v>
      </c>
      <c r="M49" s="102">
        <v>0</v>
      </c>
      <c r="O49" s="102">
        <v>0</v>
      </c>
      <c r="Q49" s="102">
        <v>19591019325</v>
      </c>
      <c r="S49" s="102">
        <v>19591019325</v>
      </c>
      <c r="U49" s="137">
        <v>1.11E-2</v>
      </c>
    </row>
    <row r="50" spans="1:23" s="75" customFormat="1" ht="51" customHeight="1">
      <c r="A50" s="101" t="s">
        <v>104</v>
      </c>
      <c r="C50" s="102">
        <v>0</v>
      </c>
      <c r="E50" s="102">
        <v>0</v>
      </c>
      <c r="G50" s="102">
        <v>0</v>
      </c>
      <c r="I50" s="102">
        <v>0</v>
      </c>
      <c r="K50" s="137">
        <v>0</v>
      </c>
      <c r="M50" s="102">
        <v>0</v>
      </c>
      <c r="O50" s="102">
        <v>0</v>
      </c>
      <c r="Q50" s="102">
        <v>67257</v>
      </c>
      <c r="S50" s="102">
        <v>67257</v>
      </c>
      <c r="U50" s="137">
        <v>0</v>
      </c>
    </row>
    <row r="51" spans="1:23" s="75" customFormat="1" ht="51" customHeight="1">
      <c r="A51" s="101" t="s">
        <v>97</v>
      </c>
      <c r="C51" s="102">
        <v>0</v>
      </c>
      <c r="E51" s="102">
        <v>0</v>
      </c>
      <c r="G51" s="102">
        <v>0</v>
      </c>
      <c r="I51" s="102">
        <v>0</v>
      </c>
      <c r="K51" s="137">
        <v>0</v>
      </c>
      <c r="M51" s="102">
        <v>0</v>
      </c>
      <c r="O51" s="102">
        <v>0</v>
      </c>
      <c r="Q51" s="102">
        <v>39359640361</v>
      </c>
      <c r="S51" s="102">
        <v>39359640361</v>
      </c>
      <c r="U51" s="137">
        <v>2.23E-2</v>
      </c>
    </row>
    <row r="52" spans="1:23" s="75" customFormat="1" ht="51" customHeight="1">
      <c r="A52" s="101" t="s">
        <v>117</v>
      </c>
      <c r="C52" s="102">
        <v>0</v>
      </c>
      <c r="E52" s="102">
        <v>0</v>
      </c>
      <c r="G52" s="102">
        <v>0</v>
      </c>
      <c r="I52" s="102">
        <v>0</v>
      </c>
      <c r="K52" s="137">
        <v>0</v>
      </c>
      <c r="M52" s="102">
        <v>0</v>
      </c>
      <c r="O52" s="102">
        <v>0</v>
      </c>
      <c r="Q52" s="102">
        <v>61806332601</v>
      </c>
      <c r="S52" s="102">
        <v>61806332601</v>
      </c>
      <c r="U52" s="137">
        <v>3.5000000000000003E-2</v>
      </c>
    </row>
    <row r="53" spans="1:23" s="75" customFormat="1" ht="51" customHeight="1">
      <c r="A53" s="101" t="s">
        <v>143</v>
      </c>
      <c r="C53" s="102">
        <v>0</v>
      </c>
      <c r="E53" s="102">
        <v>0</v>
      </c>
      <c r="G53" s="102">
        <v>0</v>
      </c>
      <c r="I53" s="102">
        <v>0</v>
      </c>
      <c r="K53" s="137">
        <v>0</v>
      </c>
      <c r="M53" s="102">
        <v>0</v>
      </c>
      <c r="O53" s="102">
        <v>0</v>
      </c>
      <c r="Q53" s="102">
        <v>0</v>
      </c>
      <c r="S53" s="102">
        <v>0</v>
      </c>
      <c r="U53" s="137">
        <v>0</v>
      </c>
    </row>
    <row r="54" spans="1:23" s="75" customFormat="1" ht="51" customHeight="1">
      <c r="A54" s="101" t="s">
        <v>109</v>
      </c>
      <c r="C54" s="102">
        <v>0</v>
      </c>
      <c r="E54" s="102">
        <v>0</v>
      </c>
      <c r="G54" s="102">
        <v>0</v>
      </c>
      <c r="I54" s="102">
        <v>0</v>
      </c>
      <c r="K54" s="137">
        <v>0</v>
      </c>
      <c r="M54" s="102">
        <v>0</v>
      </c>
      <c r="O54" s="102">
        <v>0</v>
      </c>
      <c r="Q54" s="102">
        <v>22015105113</v>
      </c>
      <c r="S54" s="102">
        <v>22015105113</v>
      </c>
      <c r="U54" s="137">
        <v>1.2500000000000001E-2</v>
      </c>
    </row>
    <row r="55" spans="1:23" s="75" customFormat="1" ht="51" customHeight="1">
      <c r="A55" s="101" t="s">
        <v>95</v>
      </c>
      <c r="C55" s="102">
        <v>0</v>
      </c>
      <c r="E55" s="102">
        <v>0</v>
      </c>
      <c r="G55" s="102">
        <v>0</v>
      </c>
      <c r="I55" s="102">
        <v>0</v>
      </c>
      <c r="K55" s="137">
        <v>0</v>
      </c>
      <c r="M55" s="102">
        <v>0</v>
      </c>
      <c r="O55" s="102">
        <v>0</v>
      </c>
      <c r="Q55" s="102">
        <v>290624148509</v>
      </c>
      <c r="S55" s="102">
        <v>290624148509</v>
      </c>
      <c r="U55" s="137">
        <v>0.1648</v>
      </c>
    </row>
    <row r="56" spans="1:23" s="75" customFormat="1" ht="51" customHeight="1">
      <c r="A56" s="101" t="s">
        <v>110</v>
      </c>
      <c r="C56" s="102">
        <v>0</v>
      </c>
      <c r="E56" s="102">
        <v>0</v>
      </c>
      <c r="G56" s="102">
        <v>0</v>
      </c>
      <c r="I56" s="102">
        <v>0</v>
      </c>
      <c r="K56" s="137">
        <v>0</v>
      </c>
      <c r="M56" s="102">
        <v>0</v>
      </c>
      <c r="O56" s="102">
        <v>0</v>
      </c>
      <c r="Q56" s="102">
        <v>117164</v>
      </c>
      <c r="S56" s="102">
        <v>117164</v>
      </c>
      <c r="U56" s="137">
        <v>0</v>
      </c>
    </row>
    <row r="57" spans="1:23" s="75" customFormat="1" ht="51" customHeight="1">
      <c r="A57" s="101" t="s">
        <v>148</v>
      </c>
      <c r="C57" s="102">
        <v>0</v>
      </c>
      <c r="E57" s="102">
        <v>0</v>
      </c>
      <c r="G57" s="102">
        <v>0</v>
      </c>
      <c r="I57" s="102">
        <v>0</v>
      </c>
      <c r="K57" s="137">
        <v>0</v>
      </c>
      <c r="M57" s="102">
        <v>0</v>
      </c>
      <c r="O57" s="102">
        <v>0</v>
      </c>
      <c r="Q57" s="102">
        <v>2263687</v>
      </c>
      <c r="S57" s="102">
        <v>2263687</v>
      </c>
      <c r="U57" s="137">
        <v>0</v>
      </c>
    </row>
    <row r="58" spans="1:23" s="75" customFormat="1" ht="51" customHeight="1">
      <c r="A58" s="101" t="s">
        <v>149</v>
      </c>
      <c r="C58" s="102">
        <v>0</v>
      </c>
      <c r="E58" s="102">
        <v>0</v>
      </c>
      <c r="G58" s="102">
        <v>0</v>
      </c>
      <c r="I58" s="102">
        <v>0</v>
      </c>
      <c r="K58" s="137">
        <v>0</v>
      </c>
      <c r="M58" s="102">
        <v>0</v>
      </c>
      <c r="O58" s="102">
        <v>0</v>
      </c>
      <c r="Q58" s="102">
        <v>233530449</v>
      </c>
      <c r="S58" s="102">
        <v>233530449</v>
      </c>
      <c r="U58" s="137">
        <v>1E-4</v>
      </c>
    </row>
    <row r="59" spans="1:23" s="75" customFormat="1" ht="51" customHeight="1">
      <c r="A59" s="101" t="s">
        <v>159</v>
      </c>
      <c r="C59" s="102">
        <v>0</v>
      </c>
      <c r="E59" s="102">
        <v>-153356518</v>
      </c>
      <c r="G59" s="102">
        <v>0</v>
      </c>
      <c r="I59" s="102">
        <v>-153356518</v>
      </c>
      <c r="K59" s="137">
        <v>-2.5999999999999999E-3</v>
      </c>
      <c r="M59" s="102">
        <v>0</v>
      </c>
      <c r="O59" s="102">
        <v>-153356518</v>
      </c>
      <c r="Q59" s="102">
        <v>0</v>
      </c>
      <c r="S59" s="102">
        <v>-153356518</v>
      </c>
      <c r="U59" s="137">
        <v>-1E-4</v>
      </c>
    </row>
    <row r="60" spans="1:23" s="79" customFormat="1" ht="51" customHeight="1" thickBot="1">
      <c r="C60" s="82">
        <f>SUM(C10:C59)</f>
        <v>13543163539</v>
      </c>
      <c r="D60" s="82">
        <f t="shared" ref="D60:W60" si="0">SUM(D10:D59)</f>
        <v>0</v>
      </c>
      <c r="E60" s="82">
        <f t="shared" si="0"/>
        <v>4727380188</v>
      </c>
      <c r="F60" s="82">
        <f t="shared" si="0"/>
        <v>0</v>
      </c>
      <c r="G60" s="82">
        <f t="shared" si="0"/>
        <v>37561700014</v>
      </c>
      <c r="H60" s="82">
        <f t="shared" si="0"/>
        <v>0</v>
      </c>
      <c r="I60" s="82">
        <f t="shared" si="0"/>
        <v>55832243741</v>
      </c>
      <c r="J60" s="82">
        <f t="shared" si="0"/>
        <v>0</v>
      </c>
      <c r="K60" s="83">
        <f t="shared" si="0"/>
        <v>0.94140000000000013</v>
      </c>
      <c r="L60" s="82">
        <f t="shared" si="0"/>
        <v>0</v>
      </c>
      <c r="M60" s="82">
        <f t="shared" si="0"/>
        <v>56101078721</v>
      </c>
      <c r="N60" s="82">
        <f t="shared" si="0"/>
        <v>0</v>
      </c>
      <c r="O60" s="82">
        <f t="shared" si="0"/>
        <v>171000651511</v>
      </c>
      <c r="P60" s="82">
        <f t="shared" si="0"/>
        <v>0</v>
      </c>
      <c r="Q60" s="82">
        <f t="shared" si="0"/>
        <v>1479706425947</v>
      </c>
      <c r="R60" s="82">
        <f t="shared" si="0"/>
        <v>0</v>
      </c>
      <c r="S60" s="82">
        <f t="shared" si="0"/>
        <v>1706808156179</v>
      </c>
      <c r="T60" s="82">
        <f t="shared" si="0"/>
        <v>0</v>
      </c>
      <c r="U60" s="83">
        <f t="shared" si="0"/>
        <v>0.96769999999999978</v>
      </c>
      <c r="V60" s="82">
        <f t="shared" si="0"/>
        <v>0</v>
      </c>
      <c r="W60" s="82"/>
    </row>
    <row r="61" spans="1:23" ht="28.5" thickTop="1"/>
    <row r="69" spans="3:21">
      <c r="C69" s="19"/>
      <c r="D69" s="19"/>
      <c r="E69" s="19"/>
      <c r="F69" s="19"/>
      <c r="G69" s="19"/>
      <c r="H69" s="19"/>
      <c r="I69" s="19"/>
      <c r="J69" s="19"/>
      <c r="K69" s="23"/>
      <c r="L69" s="19"/>
      <c r="M69" s="19"/>
      <c r="N69" s="19"/>
      <c r="O69" s="19"/>
      <c r="P69" s="19"/>
      <c r="Q69" s="19"/>
      <c r="R69" s="19"/>
      <c r="S69" s="19"/>
      <c r="T69" s="19"/>
    </row>
    <row r="80" spans="3:21">
      <c r="C80" s="19"/>
      <c r="D80" s="19"/>
      <c r="E80" s="19"/>
      <c r="F80" s="19"/>
      <c r="G80" s="19"/>
      <c r="H80" s="19"/>
      <c r="I80" s="19"/>
      <c r="J80" s="19"/>
      <c r="K80" s="23"/>
      <c r="L80" s="19"/>
      <c r="M80" s="19"/>
      <c r="N80" s="19"/>
      <c r="O80" s="19"/>
      <c r="P80" s="19"/>
      <c r="Q80" s="19"/>
      <c r="R80" s="19"/>
      <c r="S80" s="19"/>
      <c r="T80" s="19"/>
      <c r="U80" s="23"/>
    </row>
  </sheetData>
  <sortState xmlns:xlrd2="http://schemas.microsoft.com/office/spreadsheetml/2017/richdata2" ref="A8:U51">
    <sortCondition descending="1" ref="S8:S51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11</vt:i4>
      </vt:variant>
    </vt:vector>
  </HeadingPairs>
  <TitlesOfParts>
    <vt:vector size="23" baseType="lpstr">
      <vt:lpstr>روکش</vt:lpstr>
      <vt:lpstr>سهام</vt:lpstr>
      <vt:lpstr>سپرده </vt:lpstr>
      <vt:lpstr>جمع درآمدها</vt:lpstr>
      <vt:lpstr>سود اوراق بهادار و سپرده بانکی </vt:lpstr>
      <vt:lpstr>درآمد سود سهام </vt:lpstr>
      <vt:lpstr>درآمد ناشی از فروش </vt:lpstr>
      <vt:lpstr>درآمد ناشی از تغییر قیمت اوراق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'جمع درآمدها'!Print_Area</vt:lpstr>
      <vt:lpstr>'درآمد سود سهام '!Print_Area</vt:lpstr>
      <vt:lpstr>'درآمد ناشی از فروش '!Print_Area</vt:lpstr>
      <vt:lpstr>روکش!Print_Area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'درآمد ناشی از فروش '!Print_Titles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Maryam Mohebi</cp:lastModifiedBy>
  <cp:lastPrinted>2020-08-24T03:12:25Z</cp:lastPrinted>
  <dcterms:created xsi:type="dcterms:W3CDTF">2019-07-05T09:08:54Z</dcterms:created>
  <dcterms:modified xsi:type="dcterms:W3CDTF">2021-03-28T10:57:01Z</dcterms:modified>
</cp:coreProperties>
</file>