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und\آهنگ سهام\گزارش ماهانه\سال 1400\اردیبهشت\"/>
    </mc:Choice>
  </mc:AlternateContent>
  <xr:revisionPtr revIDLastSave="0" documentId="13_ncr:1_{2BFE5ED6-5448-49FB-9BA3-A188048E365B}" xr6:coauthVersionLast="47" xr6:coauthVersionMax="47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'!$A$1:$S$11</definedName>
    <definedName name="_xlnm.Print_Area" localSheetId="6">'درآمد ناشی از فروش '!$A$1:$R$17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'!$A$1:$U$30</definedName>
    <definedName name="_xlnm.Print_Area" localSheetId="1">سهام!$A$1:$Z$36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S30" i="11" l="1"/>
  <c r="Q29" i="9"/>
  <c r="W32" i="1"/>
  <c r="O29" i="9"/>
  <c r="M29" i="9"/>
  <c r="K29" i="9"/>
  <c r="I29" i="9"/>
  <c r="G29" i="9"/>
  <c r="E29" i="9"/>
  <c r="C29" i="9"/>
  <c r="Q17" i="10"/>
  <c r="O17" i="10"/>
  <c r="M17" i="10"/>
  <c r="K17" i="10"/>
  <c r="I17" i="10"/>
  <c r="G17" i="10"/>
  <c r="E17" i="10"/>
  <c r="C17" i="10"/>
  <c r="S10" i="8"/>
  <c r="Q10" i="8"/>
  <c r="O10" i="8"/>
  <c r="M10" i="8"/>
  <c r="K10" i="8"/>
  <c r="I10" i="8"/>
  <c r="G10" i="8"/>
  <c r="E10" i="8"/>
  <c r="S11" i="7"/>
  <c r="O11" i="7"/>
  <c r="M11" i="7"/>
  <c r="K11" i="7"/>
  <c r="I11" i="7"/>
  <c r="I10" i="15"/>
  <c r="S11" i="6"/>
  <c r="Q11" i="6"/>
  <c r="O11" i="6"/>
  <c r="M11" i="6"/>
  <c r="K11" i="6"/>
  <c r="Y32" i="1"/>
  <c r="U32" i="1"/>
  <c r="S32" i="1"/>
  <c r="Q32" i="1"/>
  <c r="O32" i="1"/>
  <c r="M32" i="1"/>
  <c r="K32" i="1"/>
  <c r="I32" i="1"/>
  <c r="G32" i="1"/>
  <c r="E32" i="1"/>
  <c r="C32" i="1"/>
  <c r="U30" i="11"/>
  <c r="Q30" i="11"/>
  <c r="O30" i="11"/>
  <c r="M30" i="11"/>
  <c r="K30" i="11"/>
  <c r="I30" i="11"/>
  <c r="G30" i="11"/>
  <c r="E30" i="11"/>
  <c r="I13" i="13"/>
  <c r="E13" i="13"/>
  <c r="C30" i="11"/>
  <c r="D30" i="11"/>
  <c r="F30" i="11"/>
  <c r="H30" i="11"/>
  <c r="J30" i="11"/>
  <c r="Q11" i="7"/>
  <c r="E13" i="14"/>
  <c r="E12" i="15" s="1"/>
  <c r="I12" i="15" s="1"/>
  <c r="L30" i="11"/>
  <c r="N30" i="11"/>
  <c r="P30" i="11"/>
  <c r="R30" i="11"/>
  <c r="T30" i="11"/>
  <c r="V30" i="11"/>
  <c r="D29" i="9"/>
  <c r="F29" i="9"/>
  <c r="H29" i="9"/>
  <c r="J29" i="9"/>
  <c r="L29" i="9"/>
  <c r="N29" i="9"/>
  <c r="P29" i="9"/>
  <c r="D17" i="10"/>
  <c r="F17" i="10"/>
  <c r="H17" i="10"/>
  <c r="J17" i="10"/>
  <c r="L17" i="10"/>
  <c r="N17" i="10"/>
  <c r="P17" i="10"/>
  <c r="D10" i="8"/>
  <c r="F10" i="8"/>
  <c r="H10" i="8"/>
  <c r="J10" i="8"/>
  <c r="L10" i="8"/>
  <c r="N10" i="8"/>
  <c r="P10" i="8"/>
  <c r="R10" i="8"/>
  <c r="X32" i="1"/>
  <c r="D32" i="1"/>
  <c r="F32" i="1"/>
  <c r="H32" i="1"/>
  <c r="J32" i="1"/>
  <c r="L32" i="1"/>
  <c r="N32" i="1"/>
  <c r="P32" i="1"/>
  <c r="R32" i="1"/>
  <c r="T32" i="1"/>
  <c r="E9" i="15" l="1"/>
  <c r="I9" i="15" l="1"/>
  <c r="E13" i="15"/>
  <c r="C13" i="14"/>
  <c r="K13" i="13"/>
  <c r="E11" i="15"/>
  <c r="I11" i="15" s="1"/>
  <c r="G13" i="13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V32" i="1"/>
  <c r="I13" i="15" l="1"/>
  <c r="F11" i="18"/>
  <c r="G11" i="15" l="1"/>
  <c r="G10" i="15"/>
  <c r="G9" i="15"/>
  <c r="G12" i="15"/>
  <c r="A4" i="7"/>
  <c r="A4" i="8" l="1"/>
  <c r="A4" i="10" s="1"/>
  <c r="A4" i="9" s="1"/>
  <c r="A4" i="11" s="1"/>
  <c r="A4" i="18" s="1"/>
  <c r="A4" i="13" s="1"/>
  <c r="A4" i="14" s="1"/>
  <c r="Z35" i="1" l="1"/>
  <c r="F13" i="15"/>
  <c r="H13" i="15"/>
  <c r="F13" i="13" l="1"/>
  <c r="H13" i="13"/>
  <c r="J13" i="13"/>
  <c r="L13" i="13"/>
  <c r="G13" i="15" l="1"/>
</calcChain>
</file>

<file path=xl/sharedStrings.xml><?xml version="1.0" encoding="utf-8"?>
<sst xmlns="http://schemas.openxmlformats.org/spreadsheetml/2006/main" count="497" uniqueCount="187">
  <si>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</si>
  <si>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</si>
  <si>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</si>
  <si>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</si>
  <si>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</si>
  <si>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</si>
  <si>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</si>
  <si>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</si>
  <si>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</si>
  <si>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</si>
  <si>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</si>
  <si>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</si>
  <si>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</si>
  <si>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</si>
  <si>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</si>
  <si>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</si>
  <si>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</si>
  <si>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</si>
  <si>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</si>
  <si>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</si>
  <si>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</si>
  <si>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</si>
  <si>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</si>
  <si>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</si>
  <si>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</si>
  <si>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</si>
  <si>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</si>
  <si>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</si>
  <si>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</si>
  <si>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</si>
  <si>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</si>
  <si>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</si>
  <si>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</si>
  <si>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</si>
  <si>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</si>
  <si>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</si>
  <si>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</si>
  <si>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</si>
  <si>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</si>
  <si>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</si>
  <si>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</si>
  <si>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</si>
  <si>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</si>
  <si>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</si>
  <si>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</si>
  <si>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</si>
  <si>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</si>
  <si>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</si>
  <si>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</si>
  <si>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</si>
  <si>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</si>
  <si>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</si>
  <si>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</si>
  <si>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</si>
  <si>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</si>
  <si>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</si>
  <si>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</si>
  <si>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</si>
  <si>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</si>
  <si>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</si>
  <si>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</si>
  <si>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</si>
  <si>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</si>
  <si>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</si>
  <si>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</si>
  <si>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</si>
  <si>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</si>
  <si>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</si>
  <si>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</si>
  <si>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</si>
  <si>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</si>
  <si>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</si>
  <si>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</si>
  <si>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</si>
  <si>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</si>
  <si>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</si>
  <si>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</si>
  <si>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</si>
  <si>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</si>
  <si>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</si>
  <si>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</si>
  <si>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</si>
  <si>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</si>
  <si>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</si>
  <si>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</si>
  <si>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</si>
  <si>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</si>
  <si>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</si>
  <si>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</si>
  <si>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</si>
  <si>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</si>
  <si>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</si>
  <si>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</si>
  <si>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</si>
  <si>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</si>
  <si>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</si>
  <si>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</si>
  <si>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</si>
  <si>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</si>
  <si>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سپرده بلند مدت</t>
  </si>
  <si>
    <t>1399/02/01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</si>
  <si>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</si>
  <si>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</si>
  <si>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</si>
  <si>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</si>
  <si>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</si>
  <si>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</si>
  <si>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</si>
  <si>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</si>
  <si>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</si>
  <si>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</si>
  <si>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</si>
  <si>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1400/01/31</t>
  </si>
  <si>
    <t>0.01 %</t>
  </si>
  <si>
    <t>نفت‌ پارس‌</t>
  </si>
  <si>
    <t>0.03 %</t>
  </si>
  <si>
    <t>5.05 %</t>
  </si>
  <si>
    <t>1.28 %</t>
  </si>
  <si>
    <t>معین برای سایر درآمدهای تنزیل سود بانک</t>
  </si>
  <si>
    <t>تعدیل کارمزد کارگزار</t>
  </si>
  <si>
    <t xml:space="preserve"> منتهی به 31 اردیبهشت ماه 1400</t>
  </si>
  <si>
    <t>برای ماه منتهی به 1400/02/31</t>
  </si>
  <si>
    <t>1400/02/31</t>
  </si>
  <si>
    <t>3.86 %</t>
  </si>
  <si>
    <t>11.09 %</t>
  </si>
  <si>
    <t>6.03 %</t>
  </si>
  <si>
    <t>10.07 %</t>
  </si>
  <si>
    <t>1.49 %</t>
  </si>
  <si>
    <t>4.53 %</t>
  </si>
  <si>
    <t>1.94 %</t>
  </si>
  <si>
    <t>1.17 %</t>
  </si>
  <si>
    <t>0.32 %</t>
  </si>
  <si>
    <t>4.51 %</t>
  </si>
  <si>
    <t>8.59 %</t>
  </si>
  <si>
    <t>15.42 %</t>
  </si>
  <si>
    <t>2.67 %</t>
  </si>
  <si>
    <t>1.37 %</t>
  </si>
  <si>
    <t>5.29 %</t>
  </si>
  <si>
    <t>8.02 %</t>
  </si>
  <si>
    <t>10.22 %</t>
  </si>
  <si>
    <t>1.84 %</t>
  </si>
  <si>
    <t>گروه‌بهمن‌</t>
  </si>
  <si>
    <t>0.63 %</t>
  </si>
  <si>
    <t>0.67 %</t>
  </si>
  <si>
    <t>0.00 %</t>
  </si>
  <si>
    <t xml:space="preserve">از ابتدای سال مالی تا پایان اردیبهشت ماه </t>
  </si>
  <si>
    <t>طی اردیبهشت ماه</t>
  </si>
  <si>
    <t>از ابتدای سال مالی تا پایان اردیبهشت ماه</t>
  </si>
  <si>
    <t>1400/02/26</t>
  </si>
  <si>
    <t>از ابتدای سال مالی تا پایان اردیبهشت  ماه</t>
  </si>
  <si>
    <t>-23.59 %</t>
  </si>
  <si>
    <t>-9.87 %</t>
  </si>
  <si>
    <t>33.11 %</t>
  </si>
  <si>
    <t>18.41 %</t>
  </si>
  <si>
    <t>13.27 %</t>
  </si>
  <si>
    <t>16.60 %</t>
  </si>
  <si>
    <t>20.65 %</t>
  </si>
  <si>
    <t>11.40 %</t>
  </si>
  <si>
    <t>-16.52 %</t>
  </si>
  <si>
    <t>-2.50 %</t>
  </si>
  <si>
    <t>0.69 %</t>
  </si>
  <si>
    <t>-0.12 %</t>
  </si>
  <si>
    <t>1.60 %</t>
  </si>
  <si>
    <t>2.92 %</t>
  </si>
  <si>
    <t>16.44 %</t>
  </si>
  <si>
    <t>8.80 %</t>
  </si>
  <si>
    <t>0.05 %</t>
  </si>
  <si>
    <t>-0.09 %</t>
  </si>
  <si>
    <t>1.26 %</t>
  </si>
  <si>
    <t>3.02 %</t>
  </si>
  <si>
    <t>1.32 %</t>
  </si>
  <si>
    <t>11.77 %</t>
  </si>
  <si>
    <t>6.90 %</t>
  </si>
  <si>
    <t>2.03 %</t>
  </si>
  <si>
    <t>1.09 %</t>
  </si>
  <si>
    <t>13.49 %</t>
  </si>
  <si>
    <t>12.30 %</t>
  </si>
  <si>
    <t>10.88 %</t>
  </si>
  <si>
    <t>8.37 %</t>
  </si>
  <si>
    <t>0.09 %</t>
  </si>
  <si>
    <t>0.06 %</t>
  </si>
  <si>
    <t>-0.57 %</t>
  </si>
  <si>
    <t>5.15 %</t>
  </si>
  <si>
    <t>3.49 %</t>
  </si>
  <si>
    <t>2.21 %</t>
  </si>
  <si>
    <t>10.98 %</t>
  </si>
  <si>
    <t>9.73 %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</si>
</sst>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  <numFmt numFmtId="170" formatCode="0.0%"/>
  </numFmts>
  <fonts count="3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3" fontId="29" fillId="0" borderId="0" xfId="0" applyNumberFormat="1" applyFont="1"/>
    <xf numFmtId="3" fontId="4" fillId="0" borderId="0" xfId="0" applyNumberFormat="1" applyFont="1"/>
    <xf numFmtId="10" fontId="25" fillId="0" borderId="0" xfId="0" applyNumberFormat="1" applyFont="1" applyAlignment="1">
      <alignment horizontal="center"/>
    </xf>
    <xf numFmtId="3" fontId="8" fillId="0" borderId="8" xfId="0" applyNumberFormat="1" applyFont="1" applyBorder="1"/>
    <xf numFmtId="0" fontId="23" fillId="0" borderId="0" xfId="0" applyFont="1"/>
    <xf numFmtId="0" fontId="24" fillId="0" borderId="0" xfId="0" applyFont="1" applyAlignment="1">
      <alignment horizontal="right"/>
    </xf>
    <xf numFmtId="170" fontId="24" fillId="0" borderId="2" xfId="1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8" fontId="13" fillId="0" borderId="2" xfId="1" applyNumberFormat="1" applyFont="1" applyBorder="1" applyAlignment="1">
      <alignment horizontal="right"/>
    </xf>
    <xf numFmtId="0" fontId="3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G31" sqref="G31"/>
    </sheetView>
  </sheetViews>
  <sheetFormatPr defaultRowHeight="15"/>
  <sheetData>
    <row r="1" spans="11:12">
      <c r="K1" s="64"/>
      <c r="L1" s="64"/>
    </row>
    <row r="2" spans="11:12">
      <c r="K2" s="64"/>
      <c r="L2" s="64"/>
    </row>
    <row r="3" spans="11:12">
      <c r="K3" s="64"/>
      <c r="L3" s="64"/>
    </row>
    <row r="4" spans="11:12">
      <c r="K4" s="64"/>
      <c r="L4" s="64"/>
    </row>
    <row r="5" spans="11:12">
      <c r="K5" s="64"/>
      <c r="L5" s="64"/>
    </row>
    <row r="6" spans="11:12">
      <c r="K6" s="64"/>
      <c r="L6" s="64"/>
    </row>
    <row r="7" spans="11:12">
      <c r="K7" s="64"/>
      <c r="L7" s="64"/>
    </row>
    <row r="8" spans="11:12">
      <c r="K8" s="64"/>
      <c r="L8" s="64"/>
    </row>
    <row r="9" spans="11:12">
      <c r="K9" s="64"/>
      <c r="L9" s="64"/>
    </row>
    <row r="10" spans="11:12">
      <c r="K10" s="64"/>
      <c r="L10" s="64"/>
    </row>
    <row r="11" spans="11:12">
      <c r="K11" s="64"/>
      <c r="L11" s="64"/>
    </row>
    <row r="12" spans="11:12">
      <c r="K12" s="64"/>
      <c r="L12" s="64"/>
    </row>
    <row r="13" spans="11:12">
      <c r="K13" s="64"/>
      <c r="L13" s="64"/>
    </row>
    <row r="14" spans="11:12">
      <c r="K14" s="64"/>
      <c r="L14" s="64"/>
    </row>
    <row r="15" spans="11:12">
      <c r="K15" s="64"/>
      <c r="L15" s="64"/>
    </row>
    <row r="16" spans="11:12">
      <c r="K16" s="64"/>
      <c r="L16" s="64"/>
    </row>
    <row r="17" spans="1:13">
      <c r="K17" s="64"/>
      <c r="L17" s="64"/>
    </row>
    <row r="18" spans="1:13">
      <c r="K18" s="64"/>
      <c r="L18" s="64"/>
    </row>
    <row r="19" spans="1:13" ht="15" customHeight="1"/>
    <row r="20" spans="1:13" ht="15" customHeight="1"/>
    <row r="21" spans="1:13" ht="15" customHeight="1"/>
    <row r="22" spans="1:13">
      <c r="K22" s="64"/>
      <c r="L22" s="64"/>
    </row>
    <row r="23" spans="1:13" ht="15" customHeight="1">
      <c r="A23" s="108" t="s">
        <v>102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 ht="1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3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  <row r="28" spans="1:13">
      <c r="A28" s="109" t="s">
        <v>120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11" sqref="K11"/>
    </sheetView>
  </sheetViews>
  <sheetFormatPr defaultColWidth="9.140625" defaultRowHeight="27.75"/>
  <cols>
    <col min="1" max="1" width="42" style="32" bestFit="1" customWidth="1"/>
    <col min="2" max="2" width="1" style="32" customWidth="1"/>
    <col min="3" max="3" width="9.140625" style="32" customWidth="1"/>
    <col min="4" max="4" width="1" style="32" customWidth="1"/>
    <col min="5" max="5" width="24" style="32" bestFit="1" customWidth="1"/>
    <col min="6" max="6" width="1" style="32" customWidth="1"/>
    <col min="7" max="7" width="19" style="32" bestFit="1" customWidth="1"/>
    <col min="8" max="8" width="1" style="32" customWidth="1"/>
    <col min="9" max="9" width="20.140625" style="32" bestFit="1" customWidth="1"/>
    <col min="10" max="10" width="1" style="32" customWidth="1"/>
    <col min="11" max="11" width="13.28515625" style="32" customWidth="1"/>
    <col min="12" max="12" width="1" style="32" customWidth="1"/>
    <col min="13" max="13" width="24" style="32" bestFit="1" customWidth="1"/>
    <col min="14" max="14" width="1" style="32" customWidth="1"/>
    <col min="15" max="15" width="20.5703125" style="32" bestFit="1" customWidth="1"/>
    <col min="16" max="16" width="1" style="32" customWidth="1"/>
    <col min="17" max="17" width="20.5703125" style="32" bestFit="1" customWidth="1"/>
    <col min="18" max="18" width="1" style="32" customWidth="1"/>
    <col min="19" max="19" width="9.140625" style="32" customWidth="1"/>
    <col min="20" max="16384" width="9.140625" style="32"/>
  </cols>
  <sheetData>
    <row r="2" spans="1:18" ht="30">
      <c r="A2" s="132" t="s">
        <v>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8" ht="30">
      <c r="A3" s="132" t="str">
        <f>'سرمایه‌گذاری در سهام '!A3:U3</f>
        <v>صورت وضعیت درآمدها</v>
      </c>
      <c r="B3" s="132"/>
      <c r="C3" s="132" t="s">
        <v>29</v>
      </c>
      <c r="D3" s="132" t="s">
        <v>29</v>
      </c>
      <c r="E3" s="132" t="s">
        <v>29</v>
      </c>
      <c r="F3" s="132" t="s">
        <v>29</v>
      </c>
      <c r="G3" s="132" t="s">
        <v>29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8" ht="30">
      <c r="A4" s="132" t="str">
        <f>'سرمایه‌گذاری در سهام '!A4:U4</f>
        <v>برای ماه منتهی به 1400/02/31</v>
      </c>
      <c r="B4" s="132"/>
      <c r="C4" s="132">
        <f>'سرمایه‌گذاری در سهام '!A4:U4</f>
        <v>0</v>
      </c>
      <c r="D4" s="132" t="s">
        <v>60</v>
      </c>
      <c r="E4" s="132" t="s">
        <v>60</v>
      </c>
      <c r="F4" s="132" t="s">
        <v>60</v>
      </c>
      <c r="G4" s="132" t="s">
        <v>60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18" ht="30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8" ht="32.25">
      <c r="A6" s="133" t="s">
        <v>82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8" ht="32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8" ht="30">
      <c r="A8" s="132" t="s">
        <v>33</v>
      </c>
      <c r="C8" s="132" t="s">
        <v>146</v>
      </c>
      <c r="D8" s="132" t="s">
        <v>31</v>
      </c>
      <c r="E8" s="132" t="s">
        <v>31</v>
      </c>
      <c r="F8" s="132" t="s">
        <v>31</v>
      </c>
      <c r="G8" s="132" t="s">
        <v>31</v>
      </c>
      <c r="H8" s="132" t="s">
        <v>31</v>
      </c>
      <c r="I8" s="132" t="s">
        <v>31</v>
      </c>
      <c r="K8" s="132" t="s">
        <v>147</v>
      </c>
      <c r="L8" s="132" t="s">
        <v>32</v>
      </c>
      <c r="M8" s="132" t="s">
        <v>32</v>
      </c>
      <c r="N8" s="132" t="s">
        <v>32</v>
      </c>
      <c r="O8" s="132" t="s">
        <v>32</v>
      </c>
      <c r="P8" s="132" t="s">
        <v>32</v>
      </c>
      <c r="Q8" s="132" t="s">
        <v>32</v>
      </c>
    </row>
    <row r="9" spans="1:18" ht="90.75" thickBot="1">
      <c r="A9" s="132" t="s">
        <v>33</v>
      </c>
      <c r="C9" s="35" t="s">
        <v>61</v>
      </c>
      <c r="D9" s="36"/>
      <c r="E9" s="35" t="s">
        <v>50</v>
      </c>
      <c r="F9" s="36"/>
      <c r="G9" s="35" t="s">
        <v>51</v>
      </c>
      <c r="H9" s="36"/>
      <c r="I9" s="35" t="s">
        <v>62</v>
      </c>
      <c r="J9" s="36"/>
      <c r="K9" s="35" t="s">
        <v>61</v>
      </c>
      <c r="L9" s="36"/>
      <c r="M9" s="35" t="s">
        <v>50</v>
      </c>
      <c r="N9" s="36"/>
      <c r="O9" s="35" t="s">
        <v>51</v>
      </c>
      <c r="P9" s="36"/>
      <c r="Q9" s="35" t="s">
        <v>62</v>
      </c>
    </row>
    <row r="10" spans="1:18" ht="36" customHeight="1">
      <c r="A10" s="10"/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0</v>
      </c>
      <c r="P10" s="7"/>
      <c r="Q10" s="15">
        <v>0</v>
      </c>
    </row>
    <row r="11" spans="1:18" ht="28.5" thickBot="1">
      <c r="E11" s="37">
        <f t="shared" ref="E11:R11" si="0">SUM(E10:E10)</f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0</v>
      </c>
      <c r="M11" s="37">
        <f t="shared" si="0"/>
        <v>0</v>
      </c>
      <c r="N11" s="37">
        <f t="shared" si="0"/>
        <v>0</v>
      </c>
      <c r="O11" s="37">
        <f t="shared" si="0"/>
        <v>0</v>
      </c>
      <c r="P11" s="37">
        <f t="shared" si="0"/>
        <v>0</v>
      </c>
      <c r="Q11" s="37">
        <f t="shared" si="0"/>
        <v>0</v>
      </c>
      <c r="R11" s="37">
        <f t="shared" si="0"/>
        <v>0</v>
      </c>
    </row>
    <row r="12" spans="1:18" ht="28.5" thickTop="1"/>
    <row r="13" spans="1:18">
      <c r="M13" s="51"/>
    </row>
    <row r="14" spans="1:18">
      <c r="M14" s="51"/>
    </row>
    <row r="15" spans="1:18">
      <c r="M15" s="51"/>
    </row>
    <row r="16" spans="1:18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  <row r="41" spans="13:13">
      <c r="M41" s="51"/>
    </row>
    <row r="42" spans="13:13">
      <c r="M42" s="5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I13" sqref="I13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34" t="s">
        <v>67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24">
      <c r="A3" s="134" t="str">
        <f>'سرمایه‌گذاری در اوراق بهادار '!A3:Q3</f>
        <v>صورت وضعیت درآمدها</v>
      </c>
      <c r="B3" s="134" t="s">
        <v>29</v>
      </c>
      <c r="C3" s="134" t="s">
        <v>29</v>
      </c>
      <c r="D3" s="134" t="s">
        <v>29</v>
      </c>
      <c r="E3" s="134" t="s">
        <v>29</v>
      </c>
      <c r="F3" s="134" t="s">
        <v>29</v>
      </c>
      <c r="G3" s="134"/>
      <c r="H3" s="134"/>
      <c r="I3" s="134"/>
      <c r="J3" s="134"/>
      <c r="K3" s="134"/>
      <c r="L3" s="134"/>
      <c r="M3" s="134"/>
    </row>
    <row r="4" spans="1:13" ht="24">
      <c r="A4" s="134" t="str">
        <f>'سرمایه‌گذاری در اوراق بهادار '!A4:Q4</f>
        <v>برای ماه منتهی به 1400/02/31</v>
      </c>
      <c r="B4" s="134" t="s">
        <v>103</v>
      </c>
      <c r="C4" s="134" t="s">
        <v>2</v>
      </c>
      <c r="D4" s="134" t="s">
        <v>2</v>
      </c>
      <c r="E4" s="134" t="s">
        <v>2</v>
      </c>
      <c r="F4" s="134" t="s">
        <v>2</v>
      </c>
      <c r="G4" s="134"/>
      <c r="H4" s="134"/>
      <c r="I4" s="134"/>
      <c r="J4" s="134"/>
      <c r="K4" s="134"/>
      <c r="L4" s="134"/>
      <c r="M4" s="134"/>
    </row>
    <row r="5" spans="1:13" ht="24">
      <c r="B5" s="44"/>
      <c r="C5" s="44"/>
      <c r="D5" s="44"/>
      <c r="E5" s="44"/>
      <c r="F5" s="44"/>
      <c r="G5" s="44"/>
      <c r="H5" s="44"/>
      <c r="I5" s="44"/>
    </row>
    <row r="6" spans="1:13" ht="28.5">
      <c r="A6" s="117" t="s">
        <v>81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3" ht="28.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3" ht="24.75" thickBot="1">
      <c r="A8" s="135" t="s">
        <v>53</v>
      </c>
      <c r="B8" s="135" t="s">
        <v>53</v>
      </c>
      <c r="C8" s="135" t="s">
        <v>53</v>
      </c>
      <c r="E8" s="135" t="s">
        <v>146</v>
      </c>
      <c r="F8" s="135" t="s">
        <v>31</v>
      </c>
      <c r="G8" s="135" t="s">
        <v>31</v>
      </c>
      <c r="I8" s="135" t="s">
        <v>147</v>
      </c>
      <c r="J8" s="135" t="s">
        <v>32</v>
      </c>
      <c r="K8" s="135" t="s">
        <v>32</v>
      </c>
    </row>
    <row r="9" spans="1:13" ht="48" thickBot="1">
      <c r="A9" s="5" t="s">
        <v>54</v>
      </c>
      <c r="C9" s="5" t="s">
        <v>19</v>
      </c>
      <c r="E9" s="5" t="s">
        <v>55</v>
      </c>
      <c r="G9" s="83" t="s">
        <v>56</v>
      </c>
      <c r="I9" s="5" t="s">
        <v>55</v>
      </c>
      <c r="K9" s="83" t="s">
        <v>56</v>
      </c>
    </row>
    <row r="10" spans="1:13" ht="26.25">
      <c r="A10" s="28" t="s">
        <v>26</v>
      </c>
      <c r="B10" s="24"/>
      <c r="C10" s="24" t="s">
        <v>27</v>
      </c>
      <c r="D10" s="24"/>
      <c r="E10" s="87">
        <v>7094242</v>
      </c>
      <c r="F10" s="24"/>
      <c r="G10" s="24" t="s">
        <v>38</v>
      </c>
      <c r="H10" s="24"/>
      <c r="I10" s="87">
        <v>10550986</v>
      </c>
      <c r="J10" s="24"/>
      <c r="K10" s="24" t="s">
        <v>38</v>
      </c>
    </row>
    <row r="11" spans="1:13" ht="26.25">
      <c r="A11" s="28" t="s">
        <v>63</v>
      </c>
      <c r="B11" s="24"/>
      <c r="C11" s="24" t="s">
        <v>64</v>
      </c>
      <c r="D11" s="24"/>
      <c r="E11" s="87">
        <v>64849233</v>
      </c>
      <c r="F11" s="24"/>
      <c r="G11" s="24" t="s">
        <v>38</v>
      </c>
      <c r="H11" s="24"/>
      <c r="I11" s="87">
        <v>277341944</v>
      </c>
      <c r="J11" s="24"/>
      <c r="K11" s="24" t="s">
        <v>38</v>
      </c>
    </row>
    <row r="12" spans="1:13" ht="26.25">
      <c r="A12" s="28" t="s">
        <v>63</v>
      </c>
      <c r="B12" s="24"/>
      <c r="C12" s="24" t="s">
        <v>98</v>
      </c>
      <c r="D12" s="24"/>
      <c r="E12" s="87"/>
      <c r="F12" s="24"/>
      <c r="G12" s="24" t="s">
        <v>38</v>
      </c>
      <c r="H12" s="24"/>
      <c r="I12" s="87">
        <v>145232877</v>
      </c>
      <c r="J12" s="24"/>
      <c r="K12" s="24" t="s">
        <v>38</v>
      </c>
    </row>
    <row r="13" spans="1:13" ht="36.75" customHeight="1" thickBot="1">
      <c r="E13" s="56">
        <f>SUM(E10:E12)</f>
        <v>71943475</v>
      </c>
      <c r="F13" s="56">
        <f t="shared" ref="F13:L13" si="0">SUM(F10:F12)</f>
        <v>0</v>
      </c>
      <c r="G13" s="56">
        <f>SUM(G10:G12)</f>
        <v>0</v>
      </c>
      <c r="H13" s="56">
        <f t="shared" si="0"/>
        <v>0</v>
      </c>
      <c r="I13" s="56">
        <f>SUM(I10:I12)</f>
        <v>433125807</v>
      </c>
      <c r="J13" s="56">
        <f t="shared" si="0"/>
        <v>0</v>
      </c>
      <c r="K13" s="56">
        <f>SUM(K10:K12)</f>
        <v>0</v>
      </c>
      <c r="L13" s="6">
        <f t="shared" si="0"/>
        <v>0</v>
      </c>
      <c r="M13" s="50"/>
    </row>
    <row r="14" spans="1:13" ht="23.25" thickTop="1">
      <c r="M14" s="50"/>
    </row>
    <row r="15" spans="1:13">
      <c r="M15" s="50"/>
    </row>
    <row r="16" spans="1:13">
      <c r="M16" s="50"/>
    </row>
    <row r="17" spans="13:13">
      <c r="M17" s="50"/>
    </row>
    <row r="18" spans="13:13">
      <c r="M18" s="50"/>
    </row>
    <row r="19" spans="13:13">
      <c r="M19" s="50"/>
    </row>
    <row r="20" spans="13:13">
      <c r="M20" s="50"/>
    </row>
    <row r="21" spans="13:13">
      <c r="M21" s="50"/>
    </row>
    <row r="22" spans="13:13">
      <c r="M22" s="50"/>
    </row>
    <row r="23" spans="13:13">
      <c r="M23" s="50"/>
    </row>
    <row r="24" spans="13:13">
      <c r="M24" s="50"/>
    </row>
    <row r="25" spans="13:13">
      <c r="M25" s="50"/>
    </row>
    <row r="26" spans="13:13">
      <c r="M26" s="50"/>
    </row>
    <row r="27" spans="13:13">
      <c r="M27" s="50"/>
    </row>
    <row r="28" spans="13:13">
      <c r="M28" s="50"/>
    </row>
    <row r="29" spans="13:13">
      <c r="M29" s="50"/>
    </row>
    <row r="30" spans="13:13">
      <c r="M30" s="50"/>
    </row>
    <row r="31" spans="13:13">
      <c r="M31" s="50"/>
    </row>
    <row r="32" spans="13:13">
      <c r="M32" s="50"/>
    </row>
    <row r="33" spans="13:13">
      <c r="M33" s="50"/>
    </row>
    <row r="34" spans="13:13">
      <c r="M34" s="50"/>
    </row>
    <row r="35" spans="13:13">
      <c r="M35" s="50"/>
    </row>
    <row r="36" spans="13:13">
      <c r="M36" s="50"/>
    </row>
    <row r="37" spans="13:13">
      <c r="M37" s="50"/>
    </row>
    <row r="38" spans="13:13">
      <c r="M38" s="50"/>
    </row>
    <row r="39" spans="13:13">
      <c r="M39" s="50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tabSelected="1" view="pageBreakPreview" zoomScaleNormal="100" zoomScaleSheetLayoutView="100" workbookViewId="0">
      <selection activeCell="O12" sqref="O12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34" t="s">
        <v>67</v>
      </c>
      <c r="B2" s="134"/>
      <c r="C2" s="134"/>
      <c r="D2" s="134"/>
      <c r="E2" s="134"/>
    </row>
    <row r="3" spans="1:13" ht="24">
      <c r="A3" s="134" t="s">
        <v>29</v>
      </c>
      <c r="B3" s="134" t="s">
        <v>29</v>
      </c>
      <c r="C3" s="134" t="s">
        <v>29</v>
      </c>
      <c r="D3" s="134" t="s">
        <v>29</v>
      </c>
      <c r="E3" s="134"/>
    </row>
    <row r="4" spans="1:13" ht="24">
      <c r="A4" s="134" t="str">
        <f>'درآمد سپرده بانکی '!A4:M4</f>
        <v>برای ماه منتهی به 1400/02/31</v>
      </c>
      <c r="B4" s="134" t="s">
        <v>2</v>
      </c>
      <c r="C4" s="134" t="s">
        <v>2</v>
      </c>
      <c r="D4" s="134" t="s">
        <v>2</v>
      </c>
      <c r="E4" s="134"/>
    </row>
    <row r="5" spans="1:13" ht="24">
      <c r="A5" s="44"/>
      <c r="B5" s="44"/>
      <c r="C5" s="44"/>
      <c r="D5" s="44"/>
      <c r="E5" s="44"/>
    </row>
    <row r="6" spans="1:13" ht="28.5">
      <c r="A6" s="117" t="s">
        <v>83</v>
      </c>
      <c r="B6" s="117"/>
      <c r="C6" s="117"/>
      <c r="D6" s="117"/>
      <c r="E6" s="117"/>
    </row>
    <row r="7" spans="1:13" ht="28.5">
      <c r="A7" s="47"/>
      <c r="B7" s="47"/>
      <c r="C7" s="47"/>
      <c r="D7" s="47"/>
      <c r="E7" s="47"/>
    </row>
    <row r="8" spans="1:13" ht="72.75" thickBot="1">
      <c r="A8" s="136" t="s">
        <v>57</v>
      </c>
      <c r="C8" s="3" t="s">
        <v>146</v>
      </c>
      <c r="E8" s="86" t="s">
        <v>147</v>
      </c>
    </row>
    <row r="9" spans="1:13" ht="24.75" thickBot="1">
      <c r="A9" s="135" t="s">
        <v>57</v>
      </c>
      <c r="C9" s="3" t="s">
        <v>22</v>
      </c>
      <c r="E9" s="3" t="s">
        <v>22</v>
      </c>
    </row>
    <row r="10" spans="1:13" ht="24">
      <c r="A10" s="2" t="s">
        <v>66</v>
      </c>
      <c r="C10" s="99">
        <v>56103063</v>
      </c>
      <c r="E10" s="99">
        <v>388142147</v>
      </c>
    </row>
    <row r="11" spans="1:13" ht="24">
      <c r="A11" s="2" t="s">
        <v>118</v>
      </c>
      <c r="C11" s="99">
        <v>0</v>
      </c>
      <c r="E11" s="99">
        <v>2424</v>
      </c>
    </row>
    <row r="12" spans="1:13" ht="24">
      <c r="A12" s="2" t="s">
        <v>119</v>
      </c>
      <c r="C12" s="99">
        <v>9241722</v>
      </c>
      <c r="E12" s="99">
        <v>22038016</v>
      </c>
    </row>
    <row r="13" spans="1:13" ht="24.75" thickBot="1">
      <c r="A13" s="2" t="s">
        <v>38</v>
      </c>
      <c r="C13" s="6">
        <f>SUM(C10:C12)</f>
        <v>65344785</v>
      </c>
      <c r="E13" s="4">
        <f>SUM(E10:E12)</f>
        <v>410182587</v>
      </c>
    </row>
    <row r="14" spans="1:13" ht="23.25" thickTop="1">
      <c r="M14" s="50"/>
    </row>
    <row r="15" spans="1:13">
      <c r="M15" s="50"/>
    </row>
    <row r="16" spans="1:13">
      <c r="M16" s="50"/>
    </row>
    <row r="17" spans="13:13">
      <c r="M17" s="50"/>
    </row>
    <row r="18" spans="13:13">
      <c r="M18" s="50"/>
    </row>
    <row r="19" spans="13:13">
      <c r="M19" s="50"/>
    </row>
    <row r="20" spans="13:13">
      <c r="M20" s="50"/>
    </row>
    <row r="21" spans="13:13">
      <c r="M21" s="50"/>
    </row>
    <row r="22" spans="13:13">
      <c r="M22" s="50"/>
    </row>
    <row r="23" spans="13:13">
      <c r="M23" s="50"/>
    </row>
    <row r="24" spans="13:13">
      <c r="M24" s="50"/>
    </row>
    <row r="25" spans="13:13">
      <c r="M25" s="50"/>
    </row>
    <row r="26" spans="13:13">
      <c r="M26" s="50"/>
    </row>
    <row r="27" spans="13:13">
      <c r="M27" s="50"/>
    </row>
    <row r="28" spans="13:13">
      <c r="M28" s="50"/>
    </row>
    <row r="29" spans="13:13">
      <c r="M29" s="50"/>
    </row>
    <row r="30" spans="13:13">
      <c r="M30" s="50"/>
    </row>
    <row r="31" spans="13:13">
      <c r="M31" s="50"/>
    </row>
    <row r="32" spans="13:13">
      <c r="M32" s="50"/>
    </row>
    <row r="33" spans="13:13">
      <c r="M33" s="50"/>
    </row>
    <row r="34" spans="13:13">
      <c r="M34" s="50"/>
    </row>
    <row r="35" spans="13:13">
      <c r="M35" s="50"/>
    </row>
    <row r="36" spans="13:13">
      <c r="M36" s="50"/>
    </row>
    <row r="37" spans="13:13">
      <c r="M37" s="50"/>
    </row>
    <row r="38" spans="13:13">
      <c r="M38" s="50"/>
    </row>
    <row r="39" spans="13:13">
      <c r="M39" s="50"/>
    </row>
    <row r="40" spans="13:13">
      <c r="M40" s="50"/>
    </row>
    <row r="41" spans="13:13">
      <c r="M41" s="50"/>
    </row>
    <row r="42" spans="13:13">
      <c r="M42" s="50"/>
    </row>
    <row r="43" spans="13:13">
      <c r="M43" s="5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7"/>
  <sheetViews>
    <sheetView rightToLeft="1" view="pageBreakPreview" topLeftCell="A7" zoomScale="50" zoomScaleNormal="60" zoomScaleSheetLayoutView="50" workbookViewId="0">
      <selection activeCell="W33" sqref="W33"/>
    </sheetView>
  </sheetViews>
  <sheetFormatPr defaultColWidth="9.140625" defaultRowHeight="31.5"/>
  <cols>
    <col min="1" max="1" width="49.140625" style="65" customWidth="1"/>
    <col min="2" max="2" width="1" style="65" customWidth="1"/>
    <col min="3" max="3" width="20.5703125" style="65" customWidth="1"/>
    <col min="4" max="4" width="1" style="65" customWidth="1"/>
    <col min="5" max="5" width="29.85546875" style="65" bestFit="1" customWidth="1"/>
    <col min="6" max="6" width="0.7109375" style="65" customWidth="1"/>
    <col min="7" max="7" width="30" style="65" bestFit="1" customWidth="1"/>
    <col min="8" max="8" width="1.140625" style="65" customWidth="1"/>
    <col min="9" max="9" width="18.5703125" style="65" bestFit="1" customWidth="1"/>
    <col min="10" max="10" width="0.5703125" style="65" customWidth="1"/>
    <col min="11" max="11" width="33.42578125" style="65" customWidth="1"/>
    <col min="12" max="12" width="0.7109375" style="65" customWidth="1"/>
    <col min="13" max="13" width="20.85546875" style="65" bestFit="1" customWidth="1"/>
    <col min="14" max="14" width="0.85546875" style="65" customWidth="1"/>
    <col min="15" max="15" width="29.85546875" style="65" bestFit="1" customWidth="1"/>
    <col min="16" max="16" width="1" style="65" customWidth="1"/>
    <col min="17" max="17" width="20.5703125" style="65" bestFit="1" customWidth="1"/>
    <col min="18" max="18" width="1" style="65" customWidth="1"/>
    <col min="19" max="19" width="18.140625" style="65" bestFit="1" customWidth="1"/>
    <col min="20" max="20" width="1" style="65" customWidth="1"/>
    <col min="21" max="21" width="33" style="65" customWidth="1"/>
    <col min="22" max="22" width="0.85546875" style="65" customWidth="1"/>
    <col min="23" max="23" width="32.7109375" style="65" customWidth="1"/>
    <col min="24" max="24" width="1" style="65" customWidth="1"/>
    <col min="25" max="25" width="19.5703125" style="65" customWidth="1"/>
    <col min="26" max="26" width="1" style="65" customWidth="1"/>
    <col min="27" max="16384" width="9.140625" style="65"/>
  </cols>
  <sheetData>
    <row r="2" spans="1:25" ht="47.25" customHeight="1">
      <c r="A2" s="110" t="s">
        <v>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47.25" customHeight="1">
      <c r="A3" s="110" t="s">
        <v>96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47.25" customHeight="1">
      <c r="A4" s="110" t="s">
        <v>121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5" ht="47.2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67" customFormat="1" ht="47.25" customHeight="1">
      <c r="A6" s="45" t="s">
        <v>68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5" s="67" customFormat="1" ht="47.25" customHeight="1">
      <c r="A7" s="45" t="s">
        <v>69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5">
      <c r="C8" s="68"/>
      <c r="D8" s="68"/>
      <c r="E8" s="68"/>
      <c r="F8" s="68"/>
      <c r="G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1:25" ht="40.5" customHeight="1">
      <c r="A9" s="112" t="s">
        <v>3</v>
      </c>
      <c r="C9" s="111" t="s">
        <v>112</v>
      </c>
      <c r="D9" s="111" t="s">
        <v>107</v>
      </c>
      <c r="E9" s="111" t="s">
        <v>107</v>
      </c>
      <c r="F9" s="111" t="s">
        <v>107</v>
      </c>
      <c r="G9" s="111" t="s">
        <v>107</v>
      </c>
      <c r="I9" s="111" t="s">
        <v>4</v>
      </c>
      <c r="J9" s="111" t="s">
        <v>4</v>
      </c>
      <c r="K9" s="111" t="s">
        <v>4</v>
      </c>
      <c r="L9" s="111" t="s">
        <v>4</v>
      </c>
      <c r="M9" s="111" t="s">
        <v>4</v>
      </c>
      <c r="N9" s="111" t="s">
        <v>4</v>
      </c>
      <c r="O9" s="111" t="s">
        <v>4</v>
      </c>
      <c r="Q9" s="111" t="s">
        <v>122</v>
      </c>
      <c r="R9" s="111" t="s">
        <v>108</v>
      </c>
      <c r="S9" s="111" t="s">
        <v>108</v>
      </c>
      <c r="T9" s="111" t="s">
        <v>108</v>
      </c>
      <c r="U9" s="111" t="s">
        <v>108</v>
      </c>
      <c r="V9" s="111" t="s">
        <v>108</v>
      </c>
      <c r="W9" s="111" t="s">
        <v>108</v>
      </c>
      <c r="X9" s="111" t="s">
        <v>108</v>
      </c>
      <c r="Y9" s="111" t="s">
        <v>108</v>
      </c>
    </row>
    <row r="10" spans="1:25" ht="33.75" customHeight="1">
      <c r="A10" s="112" t="s">
        <v>3</v>
      </c>
      <c r="C10" s="112" t="s">
        <v>6</v>
      </c>
      <c r="E10" s="112" t="s">
        <v>7</v>
      </c>
      <c r="G10" s="112" t="s">
        <v>8</v>
      </c>
      <c r="I10" s="112" t="s">
        <v>9</v>
      </c>
      <c r="J10" s="112" t="s">
        <v>9</v>
      </c>
      <c r="K10" s="112" t="s">
        <v>9</v>
      </c>
      <c r="M10" s="112" t="s">
        <v>10</v>
      </c>
      <c r="N10" s="112" t="s">
        <v>10</v>
      </c>
      <c r="O10" s="112" t="s">
        <v>10</v>
      </c>
      <c r="Q10" s="112" t="s">
        <v>6</v>
      </c>
      <c r="S10" s="112" t="s">
        <v>11</v>
      </c>
      <c r="U10" s="112" t="s">
        <v>7</v>
      </c>
      <c r="W10" s="112" t="s">
        <v>8</v>
      </c>
      <c r="Y10" s="112" t="s">
        <v>12</v>
      </c>
    </row>
    <row r="11" spans="1:25" ht="33.75" customHeight="1">
      <c r="A11" s="112" t="s">
        <v>3</v>
      </c>
      <c r="C11" s="112" t="s">
        <v>6</v>
      </c>
      <c r="E11" s="112" t="s">
        <v>7</v>
      </c>
      <c r="G11" s="112" t="s">
        <v>8</v>
      </c>
      <c r="I11" s="85" t="s">
        <v>6</v>
      </c>
      <c r="K11" s="85" t="s">
        <v>7</v>
      </c>
      <c r="M11" s="85" t="s">
        <v>6</v>
      </c>
      <c r="O11" s="85" t="s">
        <v>13</v>
      </c>
      <c r="Q11" s="112" t="s">
        <v>6</v>
      </c>
      <c r="S11" s="112" t="s">
        <v>11</v>
      </c>
      <c r="U11" s="112" t="s">
        <v>7</v>
      </c>
      <c r="W11" s="112" t="s">
        <v>8</v>
      </c>
      <c r="Y11" s="112" t="s">
        <v>12</v>
      </c>
    </row>
    <row r="12" spans="1:25" ht="41.25" customHeight="1">
      <c r="A12" s="102" t="s">
        <v>109</v>
      </c>
      <c r="C12" s="71">
        <v>7200000</v>
      </c>
      <c r="E12" s="71">
        <v>73078319337</v>
      </c>
      <c r="G12" s="71">
        <v>61336861200</v>
      </c>
      <c r="I12" s="71">
        <v>1500000</v>
      </c>
      <c r="K12" s="71">
        <v>12367460287</v>
      </c>
      <c r="M12" s="71">
        <v>0</v>
      </c>
      <c r="O12" s="71">
        <v>0</v>
      </c>
      <c r="Q12" s="71">
        <v>8700000</v>
      </c>
      <c r="S12" s="71">
        <v>8340</v>
      </c>
      <c r="U12" s="71">
        <v>85445779624</v>
      </c>
      <c r="W12" s="71">
        <v>72126279900</v>
      </c>
      <c r="Y12" s="103" t="s">
        <v>123</v>
      </c>
    </row>
    <row r="13" spans="1:25" ht="41.25" customHeight="1">
      <c r="A13" s="102" t="s">
        <v>93</v>
      </c>
      <c r="C13" s="71">
        <v>50000000</v>
      </c>
      <c r="E13" s="71">
        <v>198120427279</v>
      </c>
      <c r="G13" s="71">
        <v>207756450000</v>
      </c>
      <c r="I13" s="71">
        <v>0</v>
      </c>
      <c r="K13" s="71">
        <v>0</v>
      </c>
      <c r="M13" s="71">
        <v>-7000000</v>
      </c>
      <c r="O13" s="71">
        <v>29880305700</v>
      </c>
      <c r="Q13" s="71">
        <v>43000000</v>
      </c>
      <c r="S13" s="71">
        <v>4853</v>
      </c>
      <c r="U13" s="71">
        <v>170383567459</v>
      </c>
      <c r="W13" s="71">
        <v>207437359950</v>
      </c>
      <c r="Y13" s="103" t="s">
        <v>124</v>
      </c>
    </row>
    <row r="14" spans="1:25" ht="41.25" customHeight="1">
      <c r="A14" s="102" t="s">
        <v>84</v>
      </c>
      <c r="C14" s="71">
        <v>1200000</v>
      </c>
      <c r="E14" s="71">
        <v>121642524203</v>
      </c>
      <c r="G14" s="71">
        <v>114407202600</v>
      </c>
      <c r="I14" s="71">
        <v>0</v>
      </c>
      <c r="K14" s="71">
        <v>0</v>
      </c>
      <c r="M14" s="71">
        <v>0</v>
      </c>
      <c r="O14" s="71">
        <v>0</v>
      </c>
      <c r="Q14" s="71">
        <v>1200000</v>
      </c>
      <c r="S14" s="71">
        <v>94520</v>
      </c>
      <c r="U14" s="71">
        <v>121642524203</v>
      </c>
      <c r="W14" s="71">
        <v>112749127200</v>
      </c>
      <c r="Y14" s="103" t="s">
        <v>125</v>
      </c>
    </row>
    <row r="15" spans="1:25" ht="41.25" customHeight="1">
      <c r="A15" s="102" t="s">
        <v>85</v>
      </c>
      <c r="C15" s="71">
        <v>3700000</v>
      </c>
      <c r="E15" s="71">
        <v>103013169385</v>
      </c>
      <c r="G15" s="71">
        <v>202693753350</v>
      </c>
      <c r="I15" s="71">
        <v>50000</v>
      </c>
      <c r="K15" s="71">
        <v>2498280309</v>
      </c>
      <c r="M15" s="71">
        <v>0</v>
      </c>
      <c r="O15" s="71">
        <v>0</v>
      </c>
      <c r="Q15" s="71">
        <v>3750000</v>
      </c>
      <c r="S15" s="71">
        <v>50510</v>
      </c>
      <c r="U15" s="71">
        <v>105511449694</v>
      </c>
      <c r="W15" s="71">
        <v>188285495625</v>
      </c>
      <c r="Y15" s="103" t="s">
        <v>126</v>
      </c>
    </row>
    <row r="16" spans="1:25" ht="41.25" customHeight="1">
      <c r="A16" s="102" t="s">
        <v>94</v>
      </c>
      <c r="C16" s="71">
        <v>1000000</v>
      </c>
      <c r="E16" s="71">
        <v>51425688498</v>
      </c>
      <c r="G16" s="71">
        <v>32207220000</v>
      </c>
      <c r="I16" s="71">
        <v>0</v>
      </c>
      <c r="K16" s="71">
        <v>0</v>
      </c>
      <c r="M16" s="71">
        <v>0</v>
      </c>
      <c r="O16" s="71">
        <v>0</v>
      </c>
      <c r="Q16" s="71">
        <v>1000000</v>
      </c>
      <c r="S16" s="71">
        <v>28000</v>
      </c>
      <c r="U16" s="71">
        <v>51425688498</v>
      </c>
      <c r="W16" s="71">
        <v>27833400000</v>
      </c>
      <c r="Y16" s="103" t="s">
        <v>127</v>
      </c>
    </row>
    <row r="17" spans="1:25" ht="41.25" customHeight="1">
      <c r="A17" s="102" t="s">
        <v>86</v>
      </c>
      <c r="C17" s="71">
        <v>3500000</v>
      </c>
      <c r="E17" s="71">
        <v>73886161534</v>
      </c>
      <c r="G17" s="71">
        <v>99539196750</v>
      </c>
      <c r="I17" s="71">
        <v>0</v>
      </c>
      <c r="K17" s="71">
        <v>0</v>
      </c>
      <c r="M17" s="71">
        <v>0</v>
      </c>
      <c r="O17" s="71">
        <v>0</v>
      </c>
      <c r="Q17" s="71">
        <v>3500000</v>
      </c>
      <c r="S17" s="71">
        <v>24370</v>
      </c>
      <c r="U17" s="71">
        <v>73886161534</v>
      </c>
      <c r="W17" s="71">
        <v>84787494750</v>
      </c>
      <c r="Y17" s="103" t="s">
        <v>128</v>
      </c>
    </row>
    <row r="18" spans="1:25" ht="41.25" customHeight="1">
      <c r="A18" s="102" t="s">
        <v>104</v>
      </c>
      <c r="C18" s="71">
        <v>557575</v>
      </c>
      <c r="E18" s="71">
        <v>52210121181</v>
      </c>
      <c r="G18" s="71">
        <v>38304176643.483704</v>
      </c>
      <c r="I18" s="71">
        <v>0</v>
      </c>
      <c r="K18" s="71">
        <v>0</v>
      </c>
      <c r="M18" s="71">
        <v>0</v>
      </c>
      <c r="O18" s="71">
        <v>0</v>
      </c>
      <c r="Q18" s="71">
        <v>557575</v>
      </c>
      <c r="S18" s="71">
        <v>65486</v>
      </c>
      <c r="U18" s="71">
        <v>52210121181</v>
      </c>
      <c r="W18" s="71">
        <v>36296101979.122498</v>
      </c>
      <c r="Y18" s="103" t="s">
        <v>129</v>
      </c>
    </row>
    <row r="19" spans="1:25" ht="41.25" customHeight="1">
      <c r="A19" s="102" t="s">
        <v>97</v>
      </c>
      <c r="C19" s="71">
        <v>2000000</v>
      </c>
      <c r="E19" s="71">
        <v>21726269106</v>
      </c>
      <c r="G19" s="71">
        <v>22008267000</v>
      </c>
      <c r="I19" s="71">
        <v>0</v>
      </c>
      <c r="K19" s="71">
        <v>0</v>
      </c>
      <c r="M19" s="71">
        <v>0</v>
      </c>
      <c r="O19" s="71">
        <v>0</v>
      </c>
      <c r="Q19" s="71">
        <v>2000000</v>
      </c>
      <c r="S19" s="71">
        <v>11040</v>
      </c>
      <c r="U19" s="71">
        <v>21726269106</v>
      </c>
      <c r="W19" s="71">
        <v>21948624000</v>
      </c>
      <c r="Y19" s="103" t="s">
        <v>130</v>
      </c>
    </row>
    <row r="20" spans="1:25" ht="41.25" customHeight="1">
      <c r="A20" s="102" t="s">
        <v>111</v>
      </c>
      <c r="C20" s="71">
        <v>581250</v>
      </c>
      <c r="E20" s="71">
        <v>6219283029</v>
      </c>
      <c r="G20" s="71">
        <v>6817940437.5</v>
      </c>
      <c r="I20" s="71">
        <v>0</v>
      </c>
      <c r="K20" s="71">
        <v>0</v>
      </c>
      <c r="M20" s="71">
        <v>0</v>
      </c>
      <c r="O20" s="71">
        <v>0</v>
      </c>
      <c r="Q20" s="71">
        <v>581250</v>
      </c>
      <c r="S20" s="71">
        <v>10300</v>
      </c>
      <c r="U20" s="71">
        <v>6219283029</v>
      </c>
      <c r="W20" s="71">
        <v>5951253093.75</v>
      </c>
      <c r="Y20" s="103" t="s">
        <v>131</v>
      </c>
    </row>
    <row r="21" spans="1:25" ht="41.25" customHeight="1">
      <c r="A21" s="102" t="s">
        <v>87</v>
      </c>
      <c r="C21" s="71">
        <v>2400000</v>
      </c>
      <c r="E21" s="71">
        <v>136872466920</v>
      </c>
      <c r="G21" s="71">
        <v>94689226800</v>
      </c>
      <c r="I21" s="71">
        <v>100000</v>
      </c>
      <c r="K21" s="71">
        <v>3371125455</v>
      </c>
      <c r="M21" s="71">
        <v>0</v>
      </c>
      <c r="O21" s="71">
        <v>0</v>
      </c>
      <c r="Q21" s="71">
        <v>2500000</v>
      </c>
      <c r="S21" s="71">
        <v>33920</v>
      </c>
      <c r="U21" s="71">
        <v>140243592375</v>
      </c>
      <c r="W21" s="71">
        <v>84295440000</v>
      </c>
      <c r="Y21" s="103" t="s">
        <v>132</v>
      </c>
    </row>
    <row r="22" spans="1:25" ht="41.25" customHeight="1">
      <c r="A22" s="102" t="s">
        <v>88</v>
      </c>
      <c r="C22" s="71">
        <v>18500000</v>
      </c>
      <c r="E22" s="71">
        <v>220230439869</v>
      </c>
      <c r="G22" s="71">
        <v>192726414000</v>
      </c>
      <c r="I22" s="71">
        <v>0</v>
      </c>
      <c r="K22" s="71">
        <v>0</v>
      </c>
      <c r="M22" s="71">
        <v>-1500000</v>
      </c>
      <c r="O22" s="71">
        <v>15387894125</v>
      </c>
      <c r="Q22" s="71">
        <v>17000000</v>
      </c>
      <c r="S22" s="71">
        <v>9510</v>
      </c>
      <c r="U22" s="71">
        <v>202373917721</v>
      </c>
      <c r="W22" s="71">
        <v>160708063500</v>
      </c>
      <c r="Y22" s="103" t="s">
        <v>133</v>
      </c>
    </row>
    <row r="23" spans="1:25" ht="41.25" customHeight="1">
      <c r="A23" s="102" t="s">
        <v>89</v>
      </c>
      <c r="C23" s="71">
        <v>13900000</v>
      </c>
      <c r="E23" s="71">
        <v>218966176219</v>
      </c>
      <c r="G23" s="71">
        <v>316139709600</v>
      </c>
      <c r="I23" s="71">
        <v>20000</v>
      </c>
      <c r="K23" s="71">
        <v>425048194</v>
      </c>
      <c r="M23" s="71">
        <v>-100000</v>
      </c>
      <c r="O23" s="71">
        <v>2189892160</v>
      </c>
      <c r="Q23" s="71">
        <v>13820000</v>
      </c>
      <c r="S23" s="71">
        <v>21000</v>
      </c>
      <c r="U23" s="71">
        <v>217815928181</v>
      </c>
      <c r="W23" s="71">
        <v>288493191000</v>
      </c>
      <c r="Y23" s="103" t="s">
        <v>134</v>
      </c>
    </row>
    <row r="24" spans="1:25" ht="41.25" customHeight="1">
      <c r="A24" s="102" t="s">
        <v>106</v>
      </c>
      <c r="C24" s="71">
        <v>3500000</v>
      </c>
      <c r="E24" s="71">
        <v>93185906393</v>
      </c>
      <c r="G24" s="71">
        <v>63564527250</v>
      </c>
      <c r="I24" s="71">
        <v>0</v>
      </c>
      <c r="K24" s="71">
        <v>0</v>
      </c>
      <c r="M24" s="71">
        <v>0</v>
      </c>
      <c r="O24" s="71">
        <v>0</v>
      </c>
      <c r="Q24" s="71">
        <v>3500000</v>
      </c>
      <c r="S24" s="71">
        <v>14350</v>
      </c>
      <c r="U24" s="71">
        <v>93185906393</v>
      </c>
      <c r="W24" s="71">
        <v>49926161250</v>
      </c>
      <c r="Y24" s="103" t="s">
        <v>135</v>
      </c>
    </row>
    <row r="25" spans="1:25" ht="41.25" customHeight="1">
      <c r="A25" s="102" t="s">
        <v>105</v>
      </c>
      <c r="C25" s="71">
        <v>1536666</v>
      </c>
      <c r="E25" s="71">
        <v>31895630737</v>
      </c>
      <c r="G25" s="71">
        <v>46577226354.951599</v>
      </c>
      <c r="I25" s="71">
        <v>0</v>
      </c>
      <c r="K25" s="71">
        <v>0</v>
      </c>
      <c r="M25" s="71">
        <v>0</v>
      </c>
      <c r="O25" s="71">
        <v>0</v>
      </c>
      <c r="Q25" s="71">
        <v>1536666</v>
      </c>
      <c r="S25" s="71">
        <v>16730</v>
      </c>
      <c r="U25" s="71">
        <v>31895630737</v>
      </c>
      <c r="W25" s="71">
        <v>25555457068.028999</v>
      </c>
      <c r="Y25" s="103" t="s">
        <v>136</v>
      </c>
    </row>
    <row r="26" spans="1:25" ht="41.25" customHeight="1">
      <c r="A26" s="102" t="s">
        <v>90</v>
      </c>
      <c r="C26" s="71">
        <v>8000000</v>
      </c>
      <c r="E26" s="71">
        <v>96911376072</v>
      </c>
      <c r="G26" s="71">
        <v>98212140000</v>
      </c>
      <c r="I26" s="71">
        <v>0</v>
      </c>
      <c r="K26" s="71">
        <v>0</v>
      </c>
      <c r="M26" s="71">
        <v>0</v>
      </c>
      <c r="O26" s="71">
        <v>0</v>
      </c>
      <c r="Q26" s="71">
        <v>8000000</v>
      </c>
      <c r="S26" s="71">
        <v>12440</v>
      </c>
      <c r="U26" s="71">
        <v>96911376072</v>
      </c>
      <c r="W26" s="71">
        <v>98927856000</v>
      </c>
      <c r="Y26" s="103" t="s">
        <v>137</v>
      </c>
    </row>
    <row r="27" spans="1:25" ht="41.25" customHeight="1">
      <c r="A27" s="102" t="s">
        <v>91</v>
      </c>
      <c r="C27" s="71">
        <v>11000000</v>
      </c>
      <c r="E27" s="71">
        <v>207275202547</v>
      </c>
      <c r="G27" s="71">
        <v>187090150500</v>
      </c>
      <c r="I27" s="71">
        <v>400000</v>
      </c>
      <c r="K27" s="71">
        <v>5828589293</v>
      </c>
      <c r="M27" s="71">
        <v>-100000</v>
      </c>
      <c r="O27" s="71">
        <v>1461253505</v>
      </c>
      <c r="Q27" s="71">
        <v>11300000</v>
      </c>
      <c r="S27" s="71">
        <v>13350</v>
      </c>
      <c r="U27" s="71">
        <v>211234460332</v>
      </c>
      <c r="W27" s="71">
        <v>149957412750</v>
      </c>
      <c r="Y27" s="103" t="s">
        <v>138</v>
      </c>
    </row>
    <row r="28" spans="1:25" ht="41.25" customHeight="1">
      <c r="A28" s="102" t="s">
        <v>92</v>
      </c>
      <c r="C28" s="71">
        <v>1330000</v>
      </c>
      <c r="E28" s="71">
        <v>133640819905</v>
      </c>
      <c r="G28" s="71">
        <v>177734698627.5</v>
      </c>
      <c r="I28" s="71">
        <v>70000</v>
      </c>
      <c r="K28" s="71">
        <v>9182390038</v>
      </c>
      <c r="M28" s="71">
        <v>-110000</v>
      </c>
      <c r="O28" s="71">
        <v>16480255585</v>
      </c>
      <c r="Q28" s="71">
        <v>1290000</v>
      </c>
      <c r="S28" s="71">
        <v>149058</v>
      </c>
      <c r="U28" s="71">
        <v>131601386304</v>
      </c>
      <c r="W28" s="71">
        <v>191140725321</v>
      </c>
      <c r="Y28" s="103" t="s">
        <v>139</v>
      </c>
    </row>
    <row r="29" spans="1:25" ht="41.25" customHeight="1">
      <c r="A29" s="102" t="s">
        <v>95</v>
      </c>
      <c r="C29" s="71">
        <v>10000</v>
      </c>
      <c r="E29" s="71">
        <v>97923940</v>
      </c>
      <c r="G29" s="71">
        <v>145131300</v>
      </c>
      <c r="I29" s="71">
        <v>0</v>
      </c>
      <c r="K29" s="71">
        <v>0</v>
      </c>
      <c r="M29" s="71">
        <v>0</v>
      </c>
      <c r="O29" s="71">
        <v>0</v>
      </c>
      <c r="Q29" s="71">
        <v>10000</v>
      </c>
      <c r="S29" s="71">
        <v>14190</v>
      </c>
      <c r="U29" s="71">
        <v>97923940</v>
      </c>
      <c r="W29" s="71">
        <v>141055695</v>
      </c>
      <c r="Y29" s="103" t="s">
        <v>113</v>
      </c>
    </row>
    <row r="30" spans="1:25" ht="41.25" customHeight="1">
      <c r="A30" s="102" t="s">
        <v>114</v>
      </c>
      <c r="C30" s="71">
        <v>300000</v>
      </c>
      <c r="E30" s="71">
        <v>14631231078</v>
      </c>
      <c r="G30" s="71">
        <v>14600606400</v>
      </c>
      <c r="I30" s="71">
        <v>430000</v>
      </c>
      <c r="K30" s="71">
        <v>19985362583</v>
      </c>
      <c r="M30" s="71">
        <v>0</v>
      </c>
      <c r="O30" s="71">
        <v>0</v>
      </c>
      <c r="Q30" s="71">
        <v>730000</v>
      </c>
      <c r="S30" s="71">
        <v>47500</v>
      </c>
      <c r="U30" s="71">
        <v>34616593661</v>
      </c>
      <c r="W30" s="71">
        <v>34468683750</v>
      </c>
      <c r="Y30" s="103" t="s">
        <v>140</v>
      </c>
    </row>
    <row r="31" spans="1:25" ht="41.25" customHeight="1">
      <c r="A31" s="102" t="s">
        <v>141</v>
      </c>
      <c r="C31" s="71">
        <v>0</v>
      </c>
      <c r="E31" s="71">
        <v>0</v>
      </c>
      <c r="G31" s="71">
        <v>0</v>
      </c>
      <c r="I31" s="71">
        <v>10000000</v>
      </c>
      <c r="K31" s="71">
        <v>14313113241</v>
      </c>
      <c r="M31" s="71">
        <v>0</v>
      </c>
      <c r="O31" s="71">
        <v>0</v>
      </c>
      <c r="Q31" s="71">
        <v>10000000</v>
      </c>
      <c r="S31" s="71">
        <v>1184</v>
      </c>
      <c r="U31" s="71">
        <v>14313113241</v>
      </c>
      <c r="W31" s="71">
        <v>11769552000</v>
      </c>
      <c r="Y31" s="103" t="s">
        <v>142</v>
      </c>
    </row>
    <row r="32" spans="1:25" ht="41.25" customHeight="1" thickBot="1">
      <c r="C32" s="70">
        <f t="shared" ref="C32:U32" si="0">SUM(C12:C31)</f>
        <v>130215491</v>
      </c>
      <c r="D32" s="70">
        <f t="shared" si="0"/>
        <v>0</v>
      </c>
      <c r="E32" s="70">
        <f t="shared" si="0"/>
        <v>1855029137232</v>
      </c>
      <c r="F32" s="70">
        <f t="shared" si="0"/>
        <v>0</v>
      </c>
      <c r="G32" s="70">
        <f t="shared" si="0"/>
        <v>1976550898813.4353</v>
      </c>
      <c r="H32" s="70">
        <f t="shared" si="0"/>
        <v>0</v>
      </c>
      <c r="I32" s="70">
        <f t="shared" si="0"/>
        <v>12570000</v>
      </c>
      <c r="J32" s="70">
        <f t="shared" si="0"/>
        <v>0</v>
      </c>
      <c r="K32" s="70">
        <f t="shared" si="0"/>
        <v>67971369400</v>
      </c>
      <c r="L32" s="70">
        <f t="shared" si="0"/>
        <v>0</v>
      </c>
      <c r="M32" s="70">
        <f t="shared" si="0"/>
        <v>-8810000</v>
      </c>
      <c r="N32" s="70">
        <f t="shared" si="0"/>
        <v>0</v>
      </c>
      <c r="O32" s="70">
        <f t="shared" si="0"/>
        <v>65399601075</v>
      </c>
      <c r="P32" s="70">
        <f t="shared" si="0"/>
        <v>0</v>
      </c>
      <c r="Q32" s="70">
        <f t="shared" si="0"/>
        <v>133975491</v>
      </c>
      <c r="R32" s="70">
        <f t="shared" si="0"/>
        <v>0</v>
      </c>
      <c r="S32" s="70">
        <f t="shared" si="0"/>
        <v>630651</v>
      </c>
      <c r="T32" s="70">
        <f t="shared" si="0"/>
        <v>0</v>
      </c>
      <c r="U32" s="70">
        <f t="shared" si="0"/>
        <v>1862740673285</v>
      </c>
      <c r="V32" s="70">
        <f>SUM(V12:V28)</f>
        <v>0</v>
      </c>
      <c r="W32" s="70">
        <f>SUM(W12:W31)</f>
        <v>1852798734831.9016</v>
      </c>
      <c r="X32" s="70">
        <f>SUM(X12:X31)</f>
        <v>0</v>
      </c>
      <c r="Y32" s="104">
        <f>SUM(Y12:Y31)</f>
        <v>0</v>
      </c>
    </row>
    <row r="33" spans="7:26" ht="41.25" customHeight="1" thickTop="1">
      <c r="W33" s="69"/>
    </row>
    <row r="34" spans="7:26" ht="41.25" customHeight="1">
      <c r="W34" s="71"/>
    </row>
    <row r="35" spans="7:26" ht="37.5" customHeight="1" thickBot="1">
      <c r="G35" s="69"/>
      <c r="W35" s="71"/>
      <c r="Z35" s="70">
        <f t="shared" ref="Z35" si="1">SUM(Z12:Z34)</f>
        <v>0</v>
      </c>
    </row>
    <row r="36" spans="7:26" ht="32.25" thickTop="1">
      <c r="W36" s="71"/>
    </row>
    <row r="37" spans="7:26">
      <c r="W37" s="71"/>
    </row>
  </sheetData>
  <mergeCells count="17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  <mergeCell ref="I10:K10"/>
    <mergeCell ref="M10:O10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Q11" sqref="Q11"/>
    </sheetView>
  </sheetViews>
  <sheetFormatPr defaultColWidth="9.140625" defaultRowHeight="24.75"/>
  <cols>
    <col min="1" max="1" width="27" style="24" bestFit="1" customWidth="1"/>
    <col min="2" max="2" width="1" style="24" customWidth="1"/>
    <col min="3" max="3" width="30.42578125" style="24" customWidth="1"/>
    <col min="4" max="4" width="3" style="24" customWidth="1"/>
    <col min="5" max="5" width="20.5703125" style="24" customWidth="1"/>
    <col min="6" max="6" width="1" style="24" customWidth="1"/>
    <col min="7" max="7" width="16.5703125" style="24" customWidth="1"/>
    <col min="8" max="8" width="2.28515625" style="24" customWidth="1"/>
    <col min="9" max="9" width="9" style="24" customWidth="1"/>
    <col min="10" max="10" width="1" style="24" customWidth="1"/>
    <col min="11" max="11" width="21.5703125" style="24" bestFit="1" customWidth="1"/>
    <col min="12" max="12" width="1" style="24" customWidth="1"/>
    <col min="13" max="13" width="22.7109375" style="24" bestFit="1" customWidth="1"/>
    <col min="14" max="14" width="1" style="24" customWidth="1"/>
    <col min="15" max="15" width="23" style="24" bestFit="1" customWidth="1"/>
    <col min="16" max="16" width="1" style="24" customWidth="1"/>
    <col min="17" max="17" width="22.5703125" style="24" bestFit="1" customWidth="1"/>
    <col min="18" max="18" width="1" style="24" customWidth="1"/>
    <col min="19" max="19" width="15.85546875" style="24" customWidth="1"/>
    <col min="20" max="20" width="1" style="24" customWidth="1"/>
    <col min="21" max="21" width="9.140625" style="24" customWidth="1"/>
    <col min="22" max="16384" width="9.140625" style="24"/>
  </cols>
  <sheetData>
    <row r="2" spans="1:19" ht="26.25">
      <c r="D2" s="25"/>
      <c r="E2" s="113" t="s">
        <v>67</v>
      </c>
      <c r="F2" s="113" t="s">
        <v>0</v>
      </c>
      <c r="G2" s="113" t="s">
        <v>0</v>
      </c>
      <c r="H2" s="113" t="s">
        <v>0</v>
      </c>
      <c r="I2" s="113"/>
      <c r="J2" s="113"/>
      <c r="K2" s="113"/>
      <c r="L2" s="113"/>
      <c r="M2" s="113"/>
    </row>
    <row r="3" spans="1:19" ht="26.25">
      <c r="D3" s="25"/>
      <c r="E3" s="113" t="s">
        <v>1</v>
      </c>
      <c r="F3" s="113" t="s">
        <v>1</v>
      </c>
      <c r="G3" s="113" t="s">
        <v>1</v>
      </c>
      <c r="H3" s="113" t="s">
        <v>1</v>
      </c>
      <c r="I3" s="113"/>
      <c r="J3" s="113"/>
      <c r="K3" s="113"/>
      <c r="L3" s="113"/>
      <c r="M3" s="113"/>
    </row>
    <row r="4" spans="1:19" ht="26.25">
      <c r="D4" s="25"/>
      <c r="E4" s="113" t="str">
        <f>سهام!A4</f>
        <v>برای ماه منتهی به 1400/02/31</v>
      </c>
      <c r="F4" s="113" t="s">
        <v>2</v>
      </c>
      <c r="G4" s="113" t="s">
        <v>2</v>
      </c>
      <c r="H4" s="113" t="s">
        <v>2</v>
      </c>
      <c r="I4" s="113"/>
      <c r="J4" s="113"/>
      <c r="K4" s="113"/>
      <c r="L4" s="113"/>
      <c r="M4" s="113"/>
    </row>
    <row r="5" spans="1:19" ht="33.75">
      <c r="A5" s="115" t="s">
        <v>70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ht="27" thickBot="1">
      <c r="A6" s="113" t="s">
        <v>17</v>
      </c>
      <c r="C6" s="114" t="s">
        <v>18</v>
      </c>
      <c r="D6" s="114" t="s">
        <v>18</v>
      </c>
      <c r="E6" s="114" t="s">
        <v>18</v>
      </c>
      <c r="F6" s="114" t="s">
        <v>18</v>
      </c>
      <c r="G6" s="114" t="s">
        <v>18</v>
      </c>
      <c r="H6" s="114" t="s">
        <v>18</v>
      </c>
      <c r="I6" s="114" t="s">
        <v>18</v>
      </c>
      <c r="K6" s="26" t="str">
        <f>سهام!C9</f>
        <v>1400/01/31</v>
      </c>
      <c r="M6" s="114" t="s">
        <v>4</v>
      </c>
      <c r="N6" s="114" t="s">
        <v>4</v>
      </c>
      <c r="O6" s="114" t="s">
        <v>4</v>
      </c>
      <c r="Q6" s="114" t="str">
        <f>سهام!Q9</f>
        <v>1400/02/31</v>
      </c>
      <c r="R6" s="114" t="s">
        <v>5</v>
      </c>
      <c r="S6" s="114" t="s">
        <v>5</v>
      </c>
    </row>
    <row r="7" spans="1:19" ht="52.5">
      <c r="A7" s="113" t="s">
        <v>17</v>
      </c>
      <c r="C7" s="27" t="s">
        <v>19</v>
      </c>
      <c r="E7" s="27" t="s">
        <v>20</v>
      </c>
      <c r="G7" s="27" t="s">
        <v>21</v>
      </c>
      <c r="I7" s="27" t="s">
        <v>15</v>
      </c>
      <c r="K7" s="27" t="s">
        <v>22</v>
      </c>
      <c r="M7" s="27" t="s">
        <v>23</v>
      </c>
      <c r="O7" s="27" t="s">
        <v>24</v>
      </c>
      <c r="Q7" s="27" t="s">
        <v>22</v>
      </c>
      <c r="S7" s="84" t="s">
        <v>16</v>
      </c>
    </row>
    <row r="8" spans="1:19" ht="26.25">
      <c r="A8" s="28" t="s">
        <v>26</v>
      </c>
      <c r="C8" s="24" t="s">
        <v>27</v>
      </c>
      <c r="E8" s="24" t="s">
        <v>25</v>
      </c>
      <c r="G8" s="24" t="s">
        <v>28</v>
      </c>
      <c r="I8" s="24">
        <v>0</v>
      </c>
      <c r="K8" s="87">
        <v>532034120</v>
      </c>
      <c r="M8" s="87">
        <v>7094242</v>
      </c>
      <c r="O8" s="87">
        <v>858000</v>
      </c>
      <c r="Q8" s="87">
        <v>538270362</v>
      </c>
      <c r="S8" s="105" t="s">
        <v>115</v>
      </c>
    </row>
    <row r="9" spans="1:19" ht="26.25">
      <c r="A9" s="28" t="s">
        <v>63</v>
      </c>
      <c r="C9" s="24" t="s">
        <v>64</v>
      </c>
      <c r="E9" s="24" t="s">
        <v>25</v>
      </c>
      <c r="G9" s="24" t="s">
        <v>65</v>
      </c>
      <c r="I9" s="24">
        <v>0</v>
      </c>
      <c r="K9" s="87">
        <v>34446196335</v>
      </c>
      <c r="M9" s="87">
        <v>48608077352</v>
      </c>
      <c r="O9" s="87">
        <v>70594150221</v>
      </c>
      <c r="Q9" s="87">
        <v>12460123466</v>
      </c>
      <c r="S9" s="105" t="s">
        <v>143</v>
      </c>
    </row>
    <row r="10" spans="1:19" ht="26.25">
      <c r="A10" s="28" t="s">
        <v>63</v>
      </c>
      <c r="C10" s="24" t="s">
        <v>98</v>
      </c>
      <c r="E10" s="24" t="s">
        <v>99</v>
      </c>
      <c r="G10" s="24" t="s">
        <v>100</v>
      </c>
      <c r="I10" s="24">
        <v>19</v>
      </c>
      <c r="K10" s="87">
        <v>9000000000</v>
      </c>
      <c r="M10" s="87">
        <v>4684932</v>
      </c>
      <c r="O10" s="87">
        <v>9004684932</v>
      </c>
      <c r="Q10" s="87">
        <v>0</v>
      </c>
      <c r="S10" s="105" t="s">
        <v>144</v>
      </c>
    </row>
    <row r="11" spans="1:19" ht="27" thickBot="1">
      <c r="K11" s="29">
        <f>SUM(K8:K10)</f>
        <v>43978230455</v>
      </c>
      <c r="L11" s="28"/>
      <c r="M11" s="54">
        <f>SUM(M8:M10)</f>
        <v>48619856526</v>
      </c>
      <c r="N11" s="28"/>
      <c r="O11" s="29">
        <f>SUM(O8:O10)</f>
        <v>79599693153</v>
      </c>
      <c r="P11" s="28"/>
      <c r="Q11" s="29">
        <f>SUM(Q8:Q10)</f>
        <v>12998393828</v>
      </c>
      <c r="R11" s="28"/>
      <c r="S11" s="106">
        <f>SUM(S8:S10)</f>
        <v>0</v>
      </c>
    </row>
    <row r="12" spans="1:19" ht="25.5" thickTop="1">
      <c r="M12" s="53"/>
    </row>
    <row r="13" spans="1:19">
      <c r="M13" s="53"/>
    </row>
    <row r="14" spans="1:19">
      <c r="M14" s="53"/>
    </row>
    <row r="15" spans="1:19">
      <c r="M15" s="53"/>
    </row>
    <row r="16" spans="1:19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X17" sqref="X17"/>
    </sheetView>
  </sheetViews>
  <sheetFormatPr defaultColWidth="9.140625" defaultRowHeight="27.7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30.570312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>
      <c r="A2" s="116" t="s">
        <v>67</v>
      </c>
      <c r="B2" s="116"/>
      <c r="C2" s="116"/>
      <c r="D2" s="116"/>
      <c r="E2" s="116"/>
      <c r="F2" s="116"/>
      <c r="G2" s="116"/>
      <c r="H2" s="116"/>
      <c r="I2" s="116"/>
    </row>
    <row r="3" spans="1:13" ht="30">
      <c r="A3" s="116" t="s">
        <v>29</v>
      </c>
      <c r="B3" s="116" t="s">
        <v>29</v>
      </c>
      <c r="C3" s="116"/>
      <c r="D3" s="116"/>
      <c r="E3" s="116" t="s">
        <v>29</v>
      </c>
      <c r="F3" s="116" t="s">
        <v>29</v>
      </c>
      <c r="G3" s="116" t="s">
        <v>29</v>
      </c>
      <c r="H3" s="116"/>
      <c r="I3" s="116"/>
    </row>
    <row r="4" spans="1:13" ht="30">
      <c r="A4" s="116" t="str">
        <f>سهام!A4</f>
        <v>برای ماه منتهی به 1400/02/31</v>
      </c>
      <c r="B4" s="116" t="s">
        <v>2</v>
      </c>
      <c r="C4" s="116"/>
      <c r="D4" s="116"/>
      <c r="E4" s="116" t="s">
        <v>2</v>
      </c>
      <c r="F4" s="116" t="s">
        <v>2</v>
      </c>
      <c r="G4" s="116" t="s">
        <v>2</v>
      </c>
      <c r="H4" s="116"/>
      <c r="I4" s="116"/>
    </row>
    <row r="5" spans="1:13" ht="30">
      <c r="A5" s="40"/>
      <c r="B5" s="40"/>
      <c r="C5" s="40"/>
      <c r="D5" s="40"/>
      <c r="E5" s="40"/>
      <c r="F5" s="40"/>
      <c r="G5" s="40"/>
      <c r="H5" s="40"/>
      <c r="I5" s="40"/>
    </row>
    <row r="6" spans="1:13" ht="28.5">
      <c r="A6" s="117" t="s">
        <v>75</v>
      </c>
      <c r="B6" s="117"/>
      <c r="C6" s="117"/>
      <c r="D6" s="117"/>
      <c r="E6" s="117"/>
      <c r="F6" s="117"/>
      <c r="G6" s="117"/>
    </row>
    <row r="7" spans="1:13" ht="28.5">
      <c r="A7" s="55"/>
      <c r="B7" s="55"/>
      <c r="C7" s="118" t="s">
        <v>145</v>
      </c>
      <c r="D7" s="118"/>
      <c r="E7" s="118"/>
      <c r="F7" s="118"/>
      <c r="G7" s="118"/>
      <c r="H7" s="118"/>
      <c r="I7" s="118"/>
    </row>
    <row r="8" spans="1:13" ht="64.5" customHeight="1" thickBot="1">
      <c r="A8" s="9" t="s">
        <v>33</v>
      </c>
      <c r="C8" s="39" t="s">
        <v>71</v>
      </c>
      <c r="E8" s="9" t="s">
        <v>22</v>
      </c>
      <c r="G8" s="9" t="s">
        <v>52</v>
      </c>
      <c r="I8" s="94" t="s">
        <v>12</v>
      </c>
    </row>
    <row r="9" spans="1:13" ht="31.5">
      <c r="A9" s="10" t="s">
        <v>58</v>
      </c>
      <c r="C9" s="7" t="s">
        <v>72</v>
      </c>
      <c r="E9" s="92">
        <f>'سرمایه‌گذاری در سهام '!S30</f>
        <v>-235738665139</v>
      </c>
      <c r="F9" s="93"/>
      <c r="G9" s="97">
        <f>E9/E13</f>
        <v>1.0035901450147244</v>
      </c>
      <c r="H9" s="93"/>
      <c r="I9" s="100">
        <f>E9/1870361296703</f>
        <v>-0.12603910568217538</v>
      </c>
    </row>
    <row r="10" spans="1:13" ht="31.5">
      <c r="A10" s="10" t="s">
        <v>110</v>
      </c>
      <c r="C10" s="7" t="s">
        <v>73</v>
      </c>
      <c r="E10" s="92">
        <f>'سرمایه‌گذاری در اوراق بهادار '!Q11</f>
        <v>0</v>
      </c>
      <c r="F10" s="93"/>
      <c r="G10" s="97">
        <f>E10/E13</f>
        <v>0</v>
      </c>
      <c r="H10" s="93"/>
      <c r="I10" s="100">
        <f t="shared" ref="I10" si="0">E10/1870361296703</f>
        <v>0</v>
      </c>
    </row>
    <row r="11" spans="1:13" ht="31.5">
      <c r="A11" s="10" t="s">
        <v>59</v>
      </c>
      <c r="C11" s="7" t="s">
        <v>74</v>
      </c>
      <c r="E11" s="92">
        <f>'درآمد سپرده بانکی '!I13</f>
        <v>433125807</v>
      </c>
      <c r="F11" s="93"/>
      <c r="G11" s="97">
        <f>E11/E13</f>
        <v>-1.8439096157622091E-3</v>
      </c>
      <c r="H11" s="93"/>
      <c r="I11" s="100">
        <f>E11/1870361296703</f>
        <v>2.3157333706781534E-4</v>
      </c>
    </row>
    <row r="12" spans="1:13" ht="31.5">
      <c r="A12" s="10" t="s">
        <v>66</v>
      </c>
      <c r="C12" s="7" t="s">
        <v>101</v>
      </c>
      <c r="E12" s="92">
        <f>'سایر درآمدها '!E13</f>
        <v>410182587</v>
      </c>
      <c r="F12" s="93"/>
      <c r="G12" s="95">
        <f>E12/E13</f>
        <v>-1.7462353989623133E-3</v>
      </c>
      <c r="H12" s="93"/>
      <c r="I12" s="100">
        <f>E12/1870361296703</f>
        <v>2.1930660547940864E-4</v>
      </c>
    </row>
    <row r="13" spans="1:13" ht="32.25" thickBot="1">
      <c r="E13" s="137">
        <f>SUM(E9:E12)</f>
        <v>-234895356745</v>
      </c>
      <c r="F13" s="90">
        <f t="shared" ref="F13:H13" si="1">SUM(F9:F11)</f>
        <v>0</v>
      </c>
      <c r="G13" s="96">
        <f>SUM(G9:G12)</f>
        <v>0.99999999999999978</v>
      </c>
      <c r="H13" s="90">
        <f t="shared" si="1"/>
        <v>0</v>
      </c>
      <c r="I13" s="91">
        <f>SUM(I9:I12)</f>
        <v>-0.12558822573962816</v>
      </c>
    </row>
    <row r="14" spans="1:13" ht="28.5" thickTop="1">
      <c r="I14" s="33"/>
      <c r="M14" s="49"/>
    </row>
    <row r="15" spans="1:13">
      <c r="M15" s="49"/>
    </row>
    <row r="16" spans="1:13">
      <c r="M16" s="49"/>
    </row>
    <row r="17" spans="9:20">
      <c r="I17" s="34"/>
      <c r="M17" s="49"/>
    </row>
    <row r="18" spans="9:20">
      <c r="M18" s="49"/>
      <c r="T18" s="13"/>
    </row>
    <row r="19" spans="9:20">
      <c r="M19" s="49"/>
    </row>
    <row r="20" spans="9:20">
      <c r="M20" s="49"/>
    </row>
    <row r="21" spans="9:20">
      <c r="M21" s="49"/>
    </row>
    <row r="22" spans="9:20">
      <c r="M22" s="49"/>
    </row>
    <row r="23" spans="9:20">
      <c r="M23" s="49"/>
    </row>
    <row r="24" spans="9:20">
      <c r="M24" s="49"/>
    </row>
    <row r="25" spans="9:20">
      <c r="M25" s="49"/>
    </row>
    <row r="26" spans="9:20">
      <c r="M26" s="49"/>
    </row>
    <row r="27" spans="9:20">
      <c r="M27" s="49"/>
    </row>
    <row r="28" spans="9:20">
      <c r="M28" s="49"/>
    </row>
    <row r="29" spans="9:20">
      <c r="M29" s="49"/>
    </row>
    <row r="30" spans="9:20">
      <c r="M30" s="49"/>
    </row>
    <row r="31" spans="9:20">
      <c r="M31" s="49"/>
    </row>
    <row r="32" spans="9:20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  <row r="40" spans="13:13">
      <c r="M40" s="49"/>
    </row>
    <row r="41" spans="13:13">
      <c r="M41" s="49"/>
    </row>
    <row r="42" spans="13:13">
      <c r="M42" s="49"/>
    </row>
    <row r="43" spans="13:13">
      <c r="M43" s="49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S11" sqref="S11"/>
    </sheetView>
  </sheetViews>
  <sheetFormatPr defaultColWidth="9.140625" defaultRowHeight="27.7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6" t="s">
        <v>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30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0">
      <c r="A4" s="116" t="str">
        <f>'جمع درآمدها'!A4:I4</f>
        <v>برای ماه منتهی به 1400/02/31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 ht="36">
      <c r="A5" s="119" t="s">
        <v>76</v>
      </c>
      <c r="B5" s="119"/>
      <c r="C5" s="119"/>
      <c r="D5" s="119"/>
      <c r="E5" s="119"/>
      <c r="F5" s="119"/>
      <c r="G5" s="119"/>
      <c r="H5" s="119"/>
      <c r="I5" s="119"/>
    </row>
    <row r="6" spans="1:19" ht="30.75" thickBot="1">
      <c r="A6" s="121" t="s">
        <v>30</v>
      </c>
      <c r="B6" s="121"/>
      <c r="C6" s="121"/>
      <c r="D6" s="121"/>
      <c r="E6" s="121"/>
      <c r="F6" s="121"/>
      <c r="G6" s="121"/>
      <c r="I6" s="121" t="s">
        <v>146</v>
      </c>
      <c r="J6" s="121"/>
      <c r="K6" s="121"/>
      <c r="L6" s="121"/>
      <c r="M6" s="121"/>
      <c r="O6" s="120" t="s">
        <v>147</v>
      </c>
      <c r="P6" s="120" t="s">
        <v>32</v>
      </c>
      <c r="Q6" s="120" t="s">
        <v>32</v>
      </c>
      <c r="R6" s="120" t="s">
        <v>32</v>
      </c>
      <c r="S6" s="120" t="s">
        <v>32</v>
      </c>
    </row>
    <row r="7" spans="1:19" ht="30.75" thickBot="1">
      <c r="A7" s="30" t="s">
        <v>33</v>
      </c>
      <c r="B7" s="62"/>
      <c r="C7" s="30" t="s">
        <v>34</v>
      </c>
      <c r="D7" s="62"/>
      <c r="E7" s="30" t="s">
        <v>14</v>
      </c>
      <c r="F7" s="62"/>
      <c r="G7" s="30" t="s">
        <v>15</v>
      </c>
      <c r="I7" s="30" t="s">
        <v>35</v>
      </c>
      <c r="K7" s="30" t="s">
        <v>36</v>
      </c>
      <c r="M7" s="30" t="s">
        <v>37</v>
      </c>
      <c r="O7" s="30" t="s">
        <v>35</v>
      </c>
      <c r="Q7" s="30" t="s">
        <v>36</v>
      </c>
      <c r="S7" s="30" t="s">
        <v>37</v>
      </c>
    </row>
    <row r="8" spans="1:19" ht="30">
      <c r="A8" s="10" t="s">
        <v>26</v>
      </c>
      <c r="C8" s="15">
        <v>30</v>
      </c>
      <c r="E8" s="7" t="s">
        <v>38</v>
      </c>
      <c r="G8" s="7">
        <v>0</v>
      </c>
      <c r="I8" s="15">
        <v>7094242</v>
      </c>
      <c r="K8" s="15">
        <v>0</v>
      </c>
      <c r="M8" s="15">
        <v>7094242</v>
      </c>
      <c r="O8" s="15">
        <v>10550986</v>
      </c>
      <c r="Q8" s="15">
        <v>0</v>
      </c>
      <c r="S8" s="15">
        <v>10550986</v>
      </c>
    </row>
    <row r="9" spans="1:19" ht="30">
      <c r="A9" s="10" t="s">
        <v>63</v>
      </c>
      <c r="C9" s="15">
        <v>30</v>
      </c>
      <c r="E9" s="7" t="s">
        <v>38</v>
      </c>
      <c r="G9" s="7">
        <v>0</v>
      </c>
      <c r="I9" s="15">
        <v>64849233</v>
      </c>
      <c r="K9" s="15">
        <v>0</v>
      </c>
      <c r="M9" s="15">
        <v>64849233</v>
      </c>
      <c r="O9" s="15">
        <v>277341944</v>
      </c>
      <c r="Q9" s="15">
        <v>0</v>
      </c>
      <c r="S9" s="15">
        <v>277341944</v>
      </c>
    </row>
    <row r="10" spans="1:19" ht="30">
      <c r="A10" s="10" t="s">
        <v>63</v>
      </c>
      <c r="C10" s="15">
        <v>1</v>
      </c>
      <c r="E10" s="7" t="s">
        <v>38</v>
      </c>
      <c r="G10" s="7">
        <v>19</v>
      </c>
      <c r="I10" s="15">
        <v>1</v>
      </c>
      <c r="K10" s="15">
        <v>-2437</v>
      </c>
      <c r="M10" s="15">
        <v>2438</v>
      </c>
      <c r="O10" s="15">
        <v>145232877</v>
      </c>
      <c r="Q10" s="15">
        <v>0</v>
      </c>
      <c r="S10" s="15">
        <v>145232877</v>
      </c>
    </row>
    <row r="11" spans="1:19" ht="30.75" thickBot="1">
      <c r="A11" s="38"/>
      <c r="C11" s="38"/>
      <c r="E11" s="38" t="s">
        <v>38</v>
      </c>
      <c r="G11" s="38"/>
      <c r="I11" s="57">
        <f>SUM(I8:I10)</f>
        <v>71943476</v>
      </c>
      <c r="J11" s="31"/>
      <c r="K11" s="57">
        <f>SUM(K8:K10)</f>
        <v>-2437</v>
      </c>
      <c r="L11" s="57"/>
      <c r="M11" s="57">
        <f>SUM(M8:M10)</f>
        <v>71945913</v>
      </c>
      <c r="N11" s="57"/>
      <c r="O11" s="57">
        <f>SUM(O8:O10)</f>
        <v>433125807</v>
      </c>
      <c r="P11" s="57"/>
      <c r="Q11" s="57">
        <f>SUM(Q8:Q10)</f>
        <v>0</v>
      </c>
      <c r="R11" s="57"/>
      <c r="S11" s="57">
        <f>SUM(S8:S10)</f>
        <v>433125807</v>
      </c>
    </row>
    <row r="12" spans="1:19" ht="28.5" thickTop="1">
      <c r="E12" s="7" t="s">
        <v>38</v>
      </c>
      <c r="I12" s="18"/>
      <c r="M12" s="49"/>
    </row>
    <row r="13" spans="1:19">
      <c r="I13" s="8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9"/>
  <sheetViews>
    <sheetView rightToLeft="1" view="pageBreakPreview" zoomScale="60" zoomScaleNormal="100" workbookViewId="0">
      <selection activeCell="O10" sqref="O10"/>
    </sheetView>
  </sheetViews>
  <sheetFormatPr defaultColWidth="9.140625" defaultRowHeight="27.7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6" t="s">
        <v>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30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0">
      <c r="A4" s="116" t="str">
        <f>'جمع درآمدها'!A4:I4</f>
        <v>برای ماه منتهی به 1400/02/31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 ht="30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36">
      <c r="A6" s="122" t="s">
        <v>77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9" ht="30.75" thickBot="1">
      <c r="A7" s="121" t="s">
        <v>3</v>
      </c>
      <c r="C7" s="120" t="s">
        <v>39</v>
      </c>
      <c r="D7" s="120" t="s">
        <v>39</v>
      </c>
      <c r="E7" s="120" t="s">
        <v>39</v>
      </c>
      <c r="F7" s="120" t="s">
        <v>39</v>
      </c>
      <c r="G7" s="120" t="s">
        <v>39</v>
      </c>
      <c r="I7" s="120" t="str">
        <f>'سود اوراق بهادار و سپرده بانکی '!I6:M6</f>
        <v>طی اردیبهشت ماه</v>
      </c>
      <c r="J7" s="120" t="s">
        <v>31</v>
      </c>
      <c r="K7" s="120" t="s">
        <v>31</v>
      </c>
      <c r="L7" s="120" t="s">
        <v>31</v>
      </c>
      <c r="M7" s="120" t="s">
        <v>31</v>
      </c>
      <c r="O7" s="120" t="str">
        <f>'سود اوراق بهادار و سپرده بانکی '!O6:S6</f>
        <v>از ابتدای سال مالی تا پایان اردیبهشت ماه</v>
      </c>
      <c r="P7" s="120" t="s">
        <v>32</v>
      </c>
      <c r="Q7" s="120" t="s">
        <v>32</v>
      </c>
      <c r="R7" s="120" t="s">
        <v>32</v>
      </c>
      <c r="S7" s="120" t="s">
        <v>32</v>
      </c>
    </row>
    <row r="8" spans="1:19" s="13" customFormat="1" ht="90">
      <c r="A8" s="121" t="s">
        <v>3</v>
      </c>
      <c r="C8" s="63" t="s">
        <v>40</v>
      </c>
      <c r="E8" s="63" t="s">
        <v>41</v>
      </c>
      <c r="G8" s="63" t="s">
        <v>42</v>
      </c>
      <c r="I8" s="63" t="s">
        <v>43</v>
      </c>
      <c r="K8" s="63" t="s">
        <v>36</v>
      </c>
      <c r="M8" s="63" t="s">
        <v>44</v>
      </c>
      <c r="O8" s="63" t="s">
        <v>43</v>
      </c>
      <c r="Q8" s="63" t="s">
        <v>36</v>
      </c>
      <c r="S8" s="63" t="s">
        <v>44</v>
      </c>
    </row>
    <row r="9" spans="1:19" s="13" customFormat="1" ht="30">
      <c r="A9" s="10" t="s">
        <v>105</v>
      </c>
      <c r="B9" s="7"/>
      <c r="C9" s="7" t="s">
        <v>148</v>
      </c>
      <c r="D9" s="7"/>
      <c r="E9" s="15">
        <v>1536666</v>
      </c>
      <c r="F9" s="7"/>
      <c r="G9" s="15">
        <v>300</v>
      </c>
      <c r="H9" s="7"/>
      <c r="I9" s="15">
        <v>460999800</v>
      </c>
      <c r="J9" s="7"/>
      <c r="K9" s="15">
        <v>48079734</v>
      </c>
      <c r="L9" s="7"/>
      <c r="M9" s="15">
        <v>412920066</v>
      </c>
      <c r="N9" s="7"/>
      <c r="O9" s="15">
        <v>460999800</v>
      </c>
      <c r="P9" s="7"/>
      <c r="Q9" s="15">
        <v>48079734</v>
      </c>
      <c r="R9" s="7"/>
      <c r="S9" s="15">
        <v>412920066</v>
      </c>
    </row>
    <row r="10" spans="1:19" s="13" customFormat="1" ht="28.5" thickBot="1">
      <c r="A10" s="7"/>
      <c r="B10" s="7"/>
      <c r="C10" s="7"/>
      <c r="D10" s="101" t="e">
        <f>SUM(#REF!)</f>
        <v>#REF!</v>
      </c>
      <c r="E10" s="101">
        <f>E9</f>
        <v>1536666</v>
      </c>
      <c r="F10" s="101" t="e">
        <f>SUM(#REF!)</f>
        <v>#REF!</v>
      </c>
      <c r="G10" s="101">
        <f>G9</f>
        <v>300</v>
      </c>
      <c r="H10" s="101" t="e">
        <f>SUM(#REF!)</f>
        <v>#REF!</v>
      </c>
      <c r="I10" s="101">
        <f>I9</f>
        <v>460999800</v>
      </c>
      <c r="J10" s="101" t="e">
        <f>SUM(#REF!)</f>
        <v>#REF!</v>
      </c>
      <c r="K10" s="101">
        <f>K9</f>
        <v>48079734</v>
      </c>
      <c r="L10" s="101" t="e">
        <f>SUM(#REF!)</f>
        <v>#REF!</v>
      </c>
      <c r="M10" s="101">
        <f>M9</f>
        <v>412920066</v>
      </c>
      <c r="N10" s="101" t="e">
        <f>SUM(#REF!)</f>
        <v>#REF!</v>
      </c>
      <c r="O10" s="101">
        <f>O9</f>
        <v>460999800</v>
      </c>
      <c r="P10" s="101" t="e">
        <f>SUM(#REF!)</f>
        <v>#REF!</v>
      </c>
      <c r="Q10" s="101">
        <f>Q9</f>
        <v>48079734</v>
      </c>
      <c r="R10" s="101" t="e">
        <f>SUM(#REF!)</f>
        <v>#REF!</v>
      </c>
      <c r="S10" s="101">
        <f>S9</f>
        <v>412920066</v>
      </c>
    </row>
    <row r="11" spans="1:19" s="13" customFormat="1" ht="30.75" thickTop="1">
      <c r="A11" s="10"/>
      <c r="B11" s="7"/>
      <c r="C11" s="7"/>
      <c r="D11" s="7"/>
      <c r="E11" s="15"/>
      <c r="F11" s="7"/>
      <c r="G11" s="15"/>
      <c r="H11" s="7"/>
      <c r="I11" s="15"/>
      <c r="J11" s="7"/>
      <c r="K11" s="15"/>
      <c r="L11" s="7"/>
      <c r="M11" s="49"/>
      <c r="N11" s="7"/>
      <c r="O11" s="15"/>
      <c r="P11" s="7"/>
      <c r="Q11" s="15"/>
      <c r="R11" s="7"/>
      <c r="S11" s="15"/>
    </row>
    <row r="12" spans="1:19" s="13" customFormat="1" ht="30">
      <c r="A12" s="10"/>
      <c r="B12" s="7"/>
      <c r="C12" s="7"/>
      <c r="D12" s="7"/>
      <c r="E12" s="15"/>
      <c r="F12" s="7"/>
      <c r="G12" s="15"/>
      <c r="H12" s="7"/>
      <c r="I12" s="15"/>
      <c r="J12" s="7"/>
      <c r="K12" s="15"/>
      <c r="L12" s="7"/>
      <c r="M12" s="49"/>
      <c r="N12" s="7"/>
      <c r="O12" s="15"/>
      <c r="P12" s="7"/>
      <c r="Q12" s="15"/>
      <c r="R12" s="7"/>
      <c r="S12" s="15"/>
    </row>
    <row r="13" spans="1:19" s="13" customFormat="1" ht="30">
      <c r="A13" s="10"/>
      <c r="B13" s="7"/>
      <c r="C13" s="7"/>
      <c r="D13" s="7"/>
      <c r="E13" s="16"/>
      <c r="F13" s="8"/>
      <c r="G13" s="16"/>
      <c r="H13" s="8"/>
      <c r="I13" s="16"/>
      <c r="J13" s="8"/>
      <c r="K13" s="16"/>
      <c r="L13" s="8"/>
      <c r="M13" s="52"/>
      <c r="N13" s="8"/>
      <c r="O13" s="16"/>
      <c r="P13" s="8"/>
      <c r="Q13" s="16"/>
      <c r="R13" s="8"/>
      <c r="S13" s="16"/>
    </row>
    <row r="14" spans="1:19" s="13" customFormat="1" ht="30">
      <c r="A14" s="10"/>
      <c r="B14" s="7"/>
      <c r="C14" s="7"/>
      <c r="D14" s="7"/>
      <c r="E14" s="15"/>
      <c r="F14" s="7"/>
      <c r="G14" s="15"/>
      <c r="H14" s="7"/>
      <c r="I14" s="15"/>
      <c r="J14" s="7"/>
      <c r="K14" s="15"/>
      <c r="L14" s="7"/>
      <c r="M14" s="49"/>
      <c r="N14" s="7"/>
      <c r="O14" s="15"/>
      <c r="P14" s="7"/>
      <c r="Q14" s="15"/>
      <c r="R14" s="7"/>
      <c r="S14" s="15"/>
    </row>
    <row r="15" spans="1:19" s="13" customFormat="1" ht="30">
      <c r="A15" s="10"/>
      <c r="B15" s="7"/>
      <c r="C15" s="7"/>
      <c r="D15" s="7"/>
      <c r="E15" s="15"/>
      <c r="F15" s="7"/>
      <c r="G15" s="15"/>
      <c r="H15" s="7"/>
      <c r="I15" s="15"/>
      <c r="J15" s="7"/>
      <c r="K15" s="15"/>
      <c r="L15" s="7"/>
      <c r="M15" s="49"/>
      <c r="N15" s="7"/>
      <c r="O15" s="15"/>
      <c r="P15" s="7"/>
      <c r="Q15" s="15"/>
      <c r="R15" s="7"/>
      <c r="S15" s="15"/>
    </row>
    <row r="16" spans="1:19" s="13" customFormat="1">
      <c r="A16" s="7"/>
      <c r="B16" s="7"/>
      <c r="C16" s="7"/>
      <c r="D16" s="7"/>
      <c r="E16" s="16"/>
      <c r="F16" s="8"/>
      <c r="G16" s="8"/>
      <c r="H16" s="8"/>
      <c r="I16" s="8"/>
      <c r="J16" s="8"/>
      <c r="K16" s="8"/>
      <c r="L16" s="8"/>
      <c r="M16" s="52"/>
      <c r="N16" s="8"/>
      <c r="O16" s="16"/>
      <c r="P16" s="8"/>
      <c r="Q16" s="16"/>
      <c r="R16" s="8"/>
      <c r="S16" s="16"/>
    </row>
    <row r="17" spans="1:19" s="13" customForma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49"/>
      <c r="N17" s="7"/>
      <c r="O17" s="7"/>
      <c r="P17" s="7"/>
      <c r="Q17" s="7"/>
      <c r="R17" s="7"/>
      <c r="S17" s="7"/>
    </row>
    <row r="18" spans="1:19" s="13" customForma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49"/>
      <c r="N18" s="7"/>
      <c r="O18" s="7"/>
      <c r="P18" s="7"/>
      <c r="Q18" s="7"/>
      <c r="R18" s="7"/>
      <c r="S18" s="7"/>
    </row>
    <row r="19" spans="1:19" s="13" customForma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49"/>
      <c r="N19" s="7"/>
      <c r="O19" s="7"/>
      <c r="P19" s="7"/>
      <c r="Q19" s="7"/>
      <c r="R19" s="7"/>
      <c r="S19" s="7"/>
    </row>
    <row r="20" spans="1:19" s="13" customForma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49"/>
      <c r="N20" s="7"/>
      <c r="O20" s="7"/>
      <c r="P20" s="7"/>
      <c r="Q20" s="7"/>
      <c r="R20" s="7"/>
      <c r="S20" s="7"/>
    </row>
    <row r="21" spans="1:19" s="13" customForma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9"/>
      <c r="N21" s="7"/>
      <c r="O21" s="7"/>
      <c r="P21" s="7"/>
      <c r="Q21" s="7"/>
      <c r="R21" s="7"/>
      <c r="S21" s="7"/>
    </row>
    <row r="22" spans="1:19" s="13" customForma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49"/>
      <c r="N22" s="7"/>
      <c r="O22" s="7"/>
      <c r="P22" s="7"/>
      <c r="Q22" s="7"/>
      <c r="R22" s="7"/>
      <c r="S22" s="7"/>
    </row>
    <row r="23" spans="1:19">
      <c r="M23" s="49"/>
    </row>
    <row r="24" spans="1:19">
      <c r="M24" s="49"/>
    </row>
    <row r="25" spans="1:19">
      <c r="M25" s="49"/>
    </row>
    <row r="26" spans="1:19">
      <c r="M26" s="49"/>
    </row>
    <row r="27" spans="1:19">
      <c r="M27" s="49"/>
    </row>
    <row r="28" spans="1:19">
      <c r="M28" s="49"/>
    </row>
    <row r="29" spans="1:19">
      <c r="M29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4"/>
  <sheetViews>
    <sheetView rightToLeft="1" view="pageBreakPreview" zoomScale="50" zoomScaleNormal="100" zoomScaleSheetLayoutView="50" workbookViewId="0">
      <selection activeCell="Q19" sqref="Q19:Q21"/>
    </sheetView>
  </sheetViews>
  <sheetFormatPr defaultColWidth="9.140625" defaultRowHeight="27.7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4" customWidth="1"/>
    <col min="18" max="18" width="1" style="7" customWidth="1"/>
    <col min="19" max="19" width="9.140625" style="7" customWidth="1"/>
    <col min="20" max="20" width="9.140625" style="7"/>
    <col min="21" max="21" width="30" style="7" customWidth="1"/>
    <col min="22" max="16384" width="9.140625" style="7"/>
  </cols>
  <sheetData>
    <row r="1" spans="1:17" s="12" customFormat="1" ht="33.75">
      <c r="Q1" s="58"/>
    </row>
    <row r="2" spans="1:17" s="72" customFormat="1" ht="42.75">
      <c r="A2" s="125" t="s">
        <v>67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72" customFormat="1" ht="42.75">
      <c r="A3" s="125" t="s">
        <v>29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72" customFormat="1" ht="42.75">
      <c r="A4" s="125" t="str">
        <f>'درآمد سود سهام '!A4:S4</f>
        <v>برای ماه منتهی به 1400/02/31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s="12" customFormat="1" ht="36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59"/>
    </row>
    <row r="6" spans="1:17" ht="40.5">
      <c r="A6" s="126" t="s">
        <v>78</v>
      </c>
      <c r="B6" s="126"/>
      <c r="C6" s="126"/>
      <c r="D6" s="126"/>
      <c r="E6" s="126"/>
      <c r="F6" s="126"/>
      <c r="G6" s="126"/>
      <c r="H6" s="126"/>
      <c r="I6" s="126"/>
    </row>
    <row r="7" spans="1:17" s="65" customFormat="1" ht="34.5" thickBot="1">
      <c r="A7" s="124" t="s">
        <v>3</v>
      </c>
      <c r="C7" s="123" t="s">
        <v>146</v>
      </c>
      <c r="D7" s="123" t="s">
        <v>31</v>
      </c>
      <c r="E7" s="123" t="s">
        <v>31</v>
      </c>
      <c r="F7" s="123" t="s">
        <v>31</v>
      </c>
      <c r="G7" s="123" t="s">
        <v>31</v>
      </c>
      <c r="H7" s="123" t="s">
        <v>31</v>
      </c>
      <c r="I7" s="123" t="s">
        <v>31</v>
      </c>
      <c r="K7" s="123" t="s">
        <v>147</v>
      </c>
      <c r="L7" s="123" t="s">
        <v>32</v>
      </c>
      <c r="M7" s="123" t="s">
        <v>32</v>
      </c>
      <c r="N7" s="123" t="s">
        <v>32</v>
      </c>
      <c r="O7" s="123" t="s">
        <v>32</v>
      </c>
      <c r="P7" s="123" t="s">
        <v>32</v>
      </c>
      <c r="Q7" s="123" t="s">
        <v>32</v>
      </c>
    </row>
    <row r="8" spans="1:17" s="73" customFormat="1" ht="66" customHeight="1" thickBot="1">
      <c r="A8" s="123" t="s">
        <v>3</v>
      </c>
      <c r="C8" s="74" t="s">
        <v>6</v>
      </c>
      <c r="E8" s="74" t="s">
        <v>45</v>
      </c>
      <c r="G8" s="74" t="s">
        <v>46</v>
      </c>
      <c r="I8" s="74" t="s">
        <v>48</v>
      </c>
      <c r="K8" s="74" t="s">
        <v>6</v>
      </c>
      <c r="M8" s="74" t="s">
        <v>45</v>
      </c>
      <c r="O8" s="74" t="s">
        <v>46</v>
      </c>
      <c r="Q8" s="75" t="s">
        <v>48</v>
      </c>
    </row>
    <row r="9" spans="1:17" s="65" customFormat="1" ht="40.5" customHeight="1">
      <c r="A9" s="10" t="s">
        <v>93</v>
      </c>
      <c r="B9" s="7"/>
      <c r="C9" s="15">
        <v>7000000</v>
      </c>
      <c r="D9" s="7"/>
      <c r="E9" s="15">
        <v>29880305700</v>
      </c>
      <c r="F9" s="7"/>
      <c r="G9" s="15">
        <v>29990488413</v>
      </c>
      <c r="H9" s="7"/>
      <c r="I9" s="15">
        <v>-110182713</v>
      </c>
      <c r="J9" s="7"/>
      <c r="K9" s="15">
        <v>7000000</v>
      </c>
      <c r="L9" s="7"/>
      <c r="M9" s="15">
        <v>29880305700</v>
      </c>
      <c r="N9" s="7"/>
      <c r="O9" s="15">
        <v>29990488413</v>
      </c>
      <c r="P9" s="7"/>
      <c r="Q9" s="15">
        <v>-110182713</v>
      </c>
    </row>
    <row r="10" spans="1:17" s="65" customFormat="1" ht="40.5" customHeight="1">
      <c r="A10" s="10" t="s">
        <v>91</v>
      </c>
      <c r="B10" s="7"/>
      <c r="C10" s="15">
        <v>100000</v>
      </c>
      <c r="D10" s="7"/>
      <c r="E10" s="15">
        <v>1461253505</v>
      </c>
      <c r="F10" s="7"/>
      <c r="G10" s="15">
        <v>1706213969</v>
      </c>
      <c r="H10" s="7"/>
      <c r="I10" s="15">
        <v>-244960464</v>
      </c>
      <c r="J10" s="7"/>
      <c r="K10" s="15">
        <v>100000</v>
      </c>
      <c r="L10" s="7"/>
      <c r="M10" s="15">
        <v>1461253505</v>
      </c>
      <c r="N10" s="7"/>
      <c r="O10" s="15">
        <v>1706213969</v>
      </c>
      <c r="P10" s="7"/>
      <c r="Q10" s="15">
        <v>-244960464</v>
      </c>
    </row>
    <row r="11" spans="1:17" s="65" customFormat="1" ht="40.5" customHeight="1">
      <c r="A11" s="10" t="s">
        <v>88</v>
      </c>
      <c r="B11" s="7"/>
      <c r="C11" s="15">
        <v>1500000</v>
      </c>
      <c r="D11" s="7"/>
      <c r="E11" s="15">
        <v>15387894125</v>
      </c>
      <c r="F11" s="7"/>
      <c r="G11" s="15">
        <v>17428093294</v>
      </c>
      <c r="H11" s="7"/>
      <c r="I11" s="15">
        <v>-2040199169</v>
      </c>
      <c r="J11" s="7"/>
      <c r="K11" s="15">
        <v>1500000</v>
      </c>
      <c r="L11" s="7"/>
      <c r="M11" s="15">
        <v>15387894125</v>
      </c>
      <c r="N11" s="7"/>
      <c r="O11" s="15">
        <v>17428093294</v>
      </c>
      <c r="P11" s="7"/>
      <c r="Q11" s="15">
        <v>-2040199169</v>
      </c>
    </row>
    <row r="12" spans="1:17" s="65" customFormat="1" ht="40.5" customHeight="1">
      <c r="A12" s="10" t="s">
        <v>89</v>
      </c>
      <c r="B12" s="7"/>
      <c r="C12" s="15">
        <v>100000</v>
      </c>
      <c r="D12" s="7"/>
      <c r="E12" s="15">
        <v>2189892160</v>
      </c>
      <c r="F12" s="7"/>
      <c r="G12" s="15">
        <v>2280432364</v>
      </c>
      <c r="H12" s="7"/>
      <c r="I12" s="15">
        <v>-90540204</v>
      </c>
      <c r="J12" s="7"/>
      <c r="K12" s="15">
        <v>150000</v>
      </c>
      <c r="L12" s="7"/>
      <c r="M12" s="15">
        <v>3367841437</v>
      </c>
      <c r="N12" s="7"/>
      <c r="O12" s="15">
        <v>3420648544</v>
      </c>
      <c r="P12" s="7"/>
      <c r="Q12" s="15">
        <v>-52807107</v>
      </c>
    </row>
    <row r="13" spans="1:17" s="65" customFormat="1" ht="40.5" customHeight="1">
      <c r="A13" s="10" t="s">
        <v>92</v>
      </c>
      <c r="B13" s="7"/>
      <c r="C13" s="15">
        <v>110000</v>
      </c>
      <c r="D13" s="7"/>
      <c r="E13" s="15">
        <v>16480255585</v>
      </c>
      <c r="F13" s="7"/>
      <c r="G13" s="15">
        <v>15850505538</v>
      </c>
      <c r="H13" s="7"/>
      <c r="I13" s="15">
        <v>629750047</v>
      </c>
      <c r="J13" s="7"/>
      <c r="K13" s="15">
        <v>210000</v>
      </c>
      <c r="L13" s="7"/>
      <c r="M13" s="15">
        <v>30936359644</v>
      </c>
      <c r="N13" s="7"/>
      <c r="O13" s="15">
        <v>30352402770</v>
      </c>
      <c r="P13" s="7"/>
      <c r="Q13" s="15">
        <v>583956874</v>
      </c>
    </row>
    <row r="14" spans="1:17" s="65" customFormat="1" ht="40.5" customHeight="1">
      <c r="A14" s="10" t="s">
        <v>111</v>
      </c>
      <c r="B14" s="7"/>
      <c r="C14" s="15">
        <v>0</v>
      </c>
      <c r="D14" s="7"/>
      <c r="E14" s="15">
        <v>0</v>
      </c>
      <c r="F14" s="7"/>
      <c r="G14" s="15">
        <v>0</v>
      </c>
      <c r="H14" s="7"/>
      <c r="I14" s="15">
        <v>0</v>
      </c>
      <c r="J14" s="7"/>
      <c r="K14" s="15">
        <v>750000</v>
      </c>
      <c r="L14" s="7"/>
      <c r="M14" s="15">
        <v>8414724544</v>
      </c>
      <c r="N14" s="7"/>
      <c r="O14" s="15">
        <v>7938483301</v>
      </c>
      <c r="P14" s="7"/>
      <c r="Q14" s="15">
        <v>476241243</v>
      </c>
    </row>
    <row r="15" spans="1:17" s="65" customFormat="1" ht="40.5" customHeight="1">
      <c r="A15" s="10" t="s">
        <v>104</v>
      </c>
      <c r="B15" s="7"/>
      <c r="C15" s="15">
        <v>0</v>
      </c>
      <c r="D15" s="7"/>
      <c r="E15" s="15">
        <v>0</v>
      </c>
      <c r="F15" s="7"/>
      <c r="G15" s="15">
        <v>0</v>
      </c>
      <c r="H15" s="7"/>
      <c r="I15" s="15">
        <v>0</v>
      </c>
      <c r="J15" s="7"/>
      <c r="K15" s="15">
        <v>200000</v>
      </c>
      <c r="L15" s="7"/>
      <c r="M15" s="15">
        <v>13798606865</v>
      </c>
      <c r="N15" s="7"/>
      <c r="O15" s="15">
        <v>15029041949</v>
      </c>
      <c r="P15" s="7"/>
      <c r="Q15" s="15">
        <v>-1230435084</v>
      </c>
    </row>
    <row r="16" spans="1:17" s="65" customFormat="1" ht="40.5" customHeight="1">
      <c r="A16" s="10" t="s">
        <v>95</v>
      </c>
      <c r="B16" s="7"/>
      <c r="C16" s="15">
        <v>0</v>
      </c>
      <c r="D16" s="7"/>
      <c r="E16" s="15">
        <v>0</v>
      </c>
      <c r="F16" s="7"/>
      <c r="G16" s="15">
        <v>0</v>
      </c>
      <c r="H16" s="7"/>
      <c r="I16" s="15">
        <v>0</v>
      </c>
      <c r="J16" s="7"/>
      <c r="K16" s="15">
        <v>1390000</v>
      </c>
      <c r="L16" s="7"/>
      <c r="M16" s="15">
        <v>20568731407</v>
      </c>
      <c r="N16" s="7"/>
      <c r="O16" s="15">
        <v>23526280833</v>
      </c>
      <c r="P16" s="7"/>
      <c r="Q16" s="15">
        <v>-2957549426</v>
      </c>
    </row>
    <row r="17" spans="1:17">
      <c r="A17" s="88"/>
      <c r="B17" s="88"/>
      <c r="C17" s="89">
        <f>-SUM(C9:C16)</f>
        <v>-8810000</v>
      </c>
      <c r="D17" s="89">
        <f t="shared" ref="D17:P17" si="0">-SUM(D9:D16)</f>
        <v>0</v>
      </c>
      <c r="E17" s="89">
        <f>-SUM(E9:E16)</f>
        <v>-65399601075</v>
      </c>
      <c r="F17" s="89">
        <f t="shared" si="0"/>
        <v>0</v>
      </c>
      <c r="G17" s="89">
        <f>-SUM(G9:G16)</f>
        <v>-67255733578</v>
      </c>
      <c r="H17" s="89">
        <f t="shared" si="0"/>
        <v>0</v>
      </c>
      <c r="I17" s="89">
        <f>-SUM(I9:I16)</f>
        <v>1856132503</v>
      </c>
      <c r="J17" s="89">
        <f t="shared" si="0"/>
        <v>0</v>
      </c>
      <c r="K17" s="89">
        <f>-SUM(K9:K16)</f>
        <v>-11300000</v>
      </c>
      <c r="L17" s="89">
        <f t="shared" si="0"/>
        <v>0</v>
      </c>
      <c r="M17" s="89">
        <f>SUM(M9:M16)</f>
        <v>123815717227</v>
      </c>
      <c r="N17" s="89">
        <f t="shared" si="0"/>
        <v>0</v>
      </c>
      <c r="O17" s="89">
        <f>-SUM(O9:O16)</f>
        <v>-129391653073</v>
      </c>
      <c r="P17" s="89">
        <f t="shared" si="0"/>
        <v>0</v>
      </c>
      <c r="Q17" s="89">
        <f>SUM(Q9:Q16)</f>
        <v>-5575935846</v>
      </c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7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0" spans="1:17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60"/>
    </row>
    <row r="32" spans="1:1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7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7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7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7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7" ht="30">
      <c r="C38" s="19"/>
      <c r="D38" s="8"/>
      <c r="E38" s="19"/>
      <c r="F38" s="8"/>
      <c r="G38" s="19"/>
      <c r="H38" s="8"/>
      <c r="I38" s="20"/>
      <c r="J38" s="8"/>
      <c r="K38" s="19"/>
      <c r="L38" s="8"/>
      <c r="M38" s="19"/>
      <c r="N38" s="8"/>
      <c r="O38" s="19"/>
      <c r="P38" s="8"/>
      <c r="Q38" s="61"/>
    </row>
    <row r="39" spans="1:17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7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7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"/>
  <sheetViews>
    <sheetView rightToLeft="1" view="pageBreakPreview" topLeftCell="A5" zoomScale="60" zoomScaleNormal="100" workbookViewId="0">
      <selection activeCell="Q30" sqref="Q30"/>
    </sheetView>
  </sheetViews>
  <sheetFormatPr defaultColWidth="8.7109375" defaultRowHeight="27.7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/>
    <row r="2" spans="1:17" s="12" customFormat="1" ht="36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12" customFormat="1" ht="36">
      <c r="A3" s="127" t="s">
        <v>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s="12" customFormat="1" ht="36">
      <c r="A4" s="127" t="str">
        <f>'درآمد ناشی از فروش '!A4:Q4</f>
        <v>برای ماه منتهی به 1400/02/31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s="12" customFormat="1" ht="36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40.5">
      <c r="A6" s="126" t="s">
        <v>79</v>
      </c>
      <c r="B6" s="126"/>
      <c r="C6" s="126"/>
      <c r="D6" s="126"/>
      <c r="E6" s="126"/>
      <c r="F6" s="126"/>
      <c r="G6" s="126"/>
      <c r="H6" s="126"/>
    </row>
    <row r="7" spans="1:17" ht="45" customHeight="1" thickBot="1">
      <c r="A7" s="121" t="s">
        <v>3</v>
      </c>
      <c r="C7" s="120" t="s">
        <v>146</v>
      </c>
      <c r="D7" s="120" t="s">
        <v>31</v>
      </c>
      <c r="E7" s="120" t="s">
        <v>31</v>
      </c>
      <c r="F7" s="120" t="s">
        <v>31</v>
      </c>
      <c r="G7" s="120" t="s">
        <v>31</v>
      </c>
      <c r="H7" s="120" t="s">
        <v>31</v>
      </c>
      <c r="I7" s="120" t="s">
        <v>31</v>
      </c>
      <c r="K7" s="120" t="s">
        <v>149</v>
      </c>
      <c r="L7" s="120" t="s">
        <v>32</v>
      </c>
      <c r="M7" s="120" t="s">
        <v>32</v>
      </c>
      <c r="N7" s="120" t="s">
        <v>32</v>
      </c>
      <c r="O7" s="120" t="s">
        <v>32</v>
      </c>
      <c r="P7" s="120" t="s">
        <v>32</v>
      </c>
      <c r="Q7" s="120" t="s">
        <v>32</v>
      </c>
    </row>
    <row r="8" spans="1:17" s="13" customFormat="1" ht="54.75" customHeight="1" thickBot="1">
      <c r="A8" s="120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>
      <c r="A9" s="10" t="s">
        <v>97</v>
      </c>
      <c r="C9" s="15">
        <v>2000000</v>
      </c>
      <c r="E9" s="15">
        <v>21948624000</v>
      </c>
      <c r="G9" s="15">
        <v>22008267000</v>
      </c>
      <c r="I9" s="15">
        <v>-59643000</v>
      </c>
      <c r="K9" s="15">
        <v>2000000</v>
      </c>
      <c r="M9" s="15">
        <v>21948624000</v>
      </c>
      <c r="O9" s="15">
        <v>21726269106</v>
      </c>
      <c r="Q9" s="15">
        <v>222354894</v>
      </c>
    </row>
    <row r="10" spans="1:17" ht="34.5" customHeight="1">
      <c r="A10" s="10" t="s">
        <v>92</v>
      </c>
      <c r="C10" s="15">
        <v>1290000</v>
      </c>
      <c r="E10" s="15">
        <v>191140725321</v>
      </c>
      <c r="G10" s="15">
        <v>171066583127</v>
      </c>
      <c r="I10" s="15">
        <v>20074142194</v>
      </c>
      <c r="K10" s="15">
        <v>1290000</v>
      </c>
      <c r="M10" s="15">
        <v>191140725321</v>
      </c>
      <c r="O10" s="15">
        <v>185883201432</v>
      </c>
      <c r="Q10" s="15">
        <v>5257523889</v>
      </c>
    </row>
    <row r="11" spans="1:17" ht="34.5" customHeight="1">
      <c r="A11" s="10" t="s">
        <v>109</v>
      </c>
      <c r="C11" s="15">
        <v>8700000</v>
      </c>
      <c r="E11" s="15">
        <v>72126279900</v>
      </c>
      <c r="G11" s="15">
        <v>73704321487</v>
      </c>
      <c r="I11" s="15">
        <v>-1578041587</v>
      </c>
      <c r="K11" s="15">
        <v>8700000</v>
      </c>
      <c r="M11" s="15">
        <v>72126279900</v>
      </c>
      <c r="O11" s="15">
        <v>79198024629</v>
      </c>
      <c r="Q11" s="15">
        <v>-7071744729</v>
      </c>
    </row>
    <row r="12" spans="1:17" ht="34.5" customHeight="1">
      <c r="A12" s="10" t="s">
        <v>111</v>
      </c>
      <c r="C12" s="15">
        <v>581250</v>
      </c>
      <c r="E12" s="15">
        <v>5951253093</v>
      </c>
      <c r="G12" s="15">
        <v>6817940437</v>
      </c>
      <c r="I12" s="15">
        <v>-866687343</v>
      </c>
      <c r="K12" s="15">
        <v>581250</v>
      </c>
      <c r="M12" s="15">
        <v>5951253093</v>
      </c>
      <c r="O12" s="15">
        <v>6152324556</v>
      </c>
      <c r="Q12" s="15">
        <v>-201071462</v>
      </c>
    </row>
    <row r="13" spans="1:17" ht="34.5" customHeight="1">
      <c r="A13" s="10" t="s">
        <v>84</v>
      </c>
      <c r="C13" s="15">
        <v>1200000</v>
      </c>
      <c r="E13" s="15">
        <v>112749127200</v>
      </c>
      <c r="G13" s="15">
        <v>114407202600</v>
      </c>
      <c r="I13" s="15">
        <v>-1658075400</v>
      </c>
      <c r="K13" s="15">
        <v>1200000</v>
      </c>
      <c r="M13" s="15">
        <v>112749127200</v>
      </c>
      <c r="O13" s="15">
        <v>124582298400</v>
      </c>
      <c r="Q13" s="15">
        <v>-11833171200</v>
      </c>
    </row>
    <row r="14" spans="1:17" ht="34.5" customHeight="1">
      <c r="A14" s="10" t="s">
        <v>91</v>
      </c>
      <c r="C14" s="15">
        <v>11300000</v>
      </c>
      <c r="E14" s="15">
        <v>149957412750</v>
      </c>
      <c r="G14" s="15">
        <v>191212525824</v>
      </c>
      <c r="I14" s="15">
        <v>-41255113074</v>
      </c>
      <c r="K14" s="15">
        <v>11300000</v>
      </c>
      <c r="M14" s="15">
        <v>149957412750</v>
      </c>
      <c r="O14" s="15">
        <v>192802178499</v>
      </c>
      <c r="Q14" s="15">
        <v>-42844765749</v>
      </c>
    </row>
    <row r="15" spans="1:17" ht="34.5" customHeight="1">
      <c r="A15" s="10" t="s">
        <v>88</v>
      </c>
      <c r="C15" s="15">
        <v>17000000</v>
      </c>
      <c r="E15" s="15">
        <v>160708063500</v>
      </c>
      <c r="G15" s="15">
        <v>175298320706</v>
      </c>
      <c r="I15" s="15">
        <v>-14590257206</v>
      </c>
      <c r="K15" s="15">
        <v>17000000</v>
      </c>
      <c r="M15" s="15">
        <v>160708063500</v>
      </c>
      <c r="O15" s="15">
        <v>197518390883</v>
      </c>
      <c r="Q15" s="15">
        <v>-36810327383</v>
      </c>
    </row>
    <row r="16" spans="1:17" ht="34.5" customHeight="1">
      <c r="A16" s="10" t="s">
        <v>86</v>
      </c>
      <c r="C16" s="15">
        <v>3500000</v>
      </c>
      <c r="E16" s="15">
        <v>84787494750</v>
      </c>
      <c r="G16" s="15">
        <v>99539196750</v>
      </c>
      <c r="I16" s="15">
        <v>-14751702000</v>
      </c>
      <c r="K16" s="15">
        <v>3500000</v>
      </c>
      <c r="M16" s="15">
        <v>84787494750</v>
      </c>
      <c r="O16" s="15">
        <v>100930866750</v>
      </c>
      <c r="Q16" s="15">
        <v>-16143372000</v>
      </c>
    </row>
    <row r="17" spans="1:17" ht="34.5" customHeight="1">
      <c r="A17" s="10" t="s">
        <v>141</v>
      </c>
      <c r="C17" s="15">
        <v>10000000</v>
      </c>
      <c r="E17" s="15">
        <v>11769552000</v>
      </c>
      <c r="G17" s="15">
        <v>14313113241</v>
      </c>
      <c r="I17" s="15">
        <v>-2543561241</v>
      </c>
      <c r="K17" s="15">
        <v>10000000</v>
      </c>
      <c r="M17" s="15">
        <v>11769552000</v>
      </c>
      <c r="O17" s="15">
        <v>14313113241</v>
      </c>
      <c r="Q17" s="15">
        <v>-2543561241</v>
      </c>
    </row>
    <row r="18" spans="1:17" ht="34.5" customHeight="1">
      <c r="A18" s="10" t="s">
        <v>85</v>
      </c>
      <c r="C18" s="15">
        <v>3750000</v>
      </c>
      <c r="E18" s="15">
        <v>188285495625</v>
      </c>
      <c r="G18" s="15">
        <v>205192033659</v>
      </c>
      <c r="I18" s="15">
        <v>-16906538034</v>
      </c>
      <c r="K18" s="15">
        <v>3750000</v>
      </c>
      <c r="M18" s="15">
        <v>188285495625</v>
      </c>
      <c r="O18" s="15">
        <v>217071925209</v>
      </c>
      <c r="Q18" s="15">
        <v>-28786429584</v>
      </c>
    </row>
    <row r="19" spans="1:17" ht="34.5" customHeight="1">
      <c r="A19" s="10" t="s">
        <v>105</v>
      </c>
      <c r="C19" s="15">
        <v>1536666</v>
      </c>
      <c r="E19" s="15">
        <v>25555457068</v>
      </c>
      <c r="G19" s="15">
        <v>46577226354</v>
      </c>
      <c r="I19" s="15">
        <v>-21021769285</v>
      </c>
      <c r="K19" s="15">
        <v>1536666</v>
      </c>
      <c r="M19" s="15">
        <v>25555457068</v>
      </c>
      <c r="O19" s="15">
        <v>46577226354</v>
      </c>
      <c r="Q19" s="15">
        <v>-21021769285</v>
      </c>
    </row>
    <row r="20" spans="1:17" ht="34.5" customHeight="1">
      <c r="A20" s="10" t="s">
        <v>106</v>
      </c>
      <c r="C20" s="15">
        <v>3500000</v>
      </c>
      <c r="E20" s="15">
        <v>49926161250</v>
      </c>
      <c r="G20" s="15">
        <v>63564527250</v>
      </c>
      <c r="I20" s="15">
        <v>-13638366000</v>
      </c>
      <c r="K20" s="15">
        <v>3500000</v>
      </c>
      <c r="M20" s="15">
        <v>49926161250</v>
      </c>
      <c r="O20" s="15">
        <v>69513916500</v>
      </c>
      <c r="Q20" s="15">
        <v>-19587755250</v>
      </c>
    </row>
    <row r="21" spans="1:17" ht="34.5" customHeight="1">
      <c r="A21" s="10" t="s">
        <v>95</v>
      </c>
      <c r="C21" s="15">
        <v>10000</v>
      </c>
      <c r="E21" s="15">
        <v>141055695</v>
      </c>
      <c r="G21" s="15">
        <v>145131300</v>
      </c>
      <c r="I21" s="15">
        <v>-4075605</v>
      </c>
      <c r="K21" s="15">
        <v>10000</v>
      </c>
      <c r="M21" s="15">
        <v>141055695</v>
      </c>
      <c r="O21" s="15">
        <v>169253827</v>
      </c>
      <c r="Q21" s="15">
        <v>-28198132</v>
      </c>
    </row>
    <row r="22" spans="1:17" ht="34.5" customHeight="1">
      <c r="A22" s="10" t="s">
        <v>114</v>
      </c>
      <c r="C22" s="15">
        <v>730000</v>
      </c>
      <c r="E22" s="15">
        <v>34468683750</v>
      </c>
      <c r="G22" s="15">
        <v>34585968983</v>
      </c>
      <c r="I22" s="15">
        <v>-117285233</v>
      </c>
      <c r="K22" s="15">
        <v>730000</v>
      </c>
      <c r="M22" s="15">
        <v>34468683750</v>
      </c>
      <c r="O22" s="15">
        <v>34616593661</v>
      </c>
      <c r="Q22" s="15">
        <v>-147909911</v>
      </c>
    </row>
    <row r="23" spans="1:17" ht="34.5" customHeight="1">
      <c r="A23" s="10" t="s">
        <v>90</v>
      </c>
      <c r="C23" s="15">
        <v>8000000</v>
      </c>
      <c r="E23" s="15">
        <v>98927856000</v>
      </c>
      <c r="G23" s="15">
        <v>98212140000</v>
      </c>
      <c r="I23" s="15">
        <v>715716000</v>
      </c>
      <c r="K23" s="15">
        <v>8000000</v>
      </c>
      <c r="M23" s="15">
        <v>98927856000</v>
      </c>
      <c r="O23" s="15">
        <v>110977929313</v>
      </c>
      <c r="Q23" s="15">
        <v>-12050073313</v>
      </c>
    </row>
    <row r="24" spans="1:17" ht="34.5" customHeight="1">
      <c r="A24" s="10" t="s">
        <v>93</v>
      </c>
      <c r="C24" s="15">
        <v>43000000</v>
      </c>
      <c r="E24" s="15">
        <v>207437359950</v>
      </c>
      <c r="G24" s="15">
        <v>177765961587</v>
      </c>
      <c r="I24" s="15">
        <v>29671398363</v>
      </c>
      <c r="K24" s="15">
        <v>43000000</v>
      </c>
      <c r="M24" s="15">
        <v>207437359950</v>
      </c>
      <c r="O24" s="15">
        <v>184227286587</v>
      </c>
      <c r="Q24" s="15">
        <v>23210073363</v>
      </c>
    </row>
    <row r="25" spans="1:17" ht="34.5" customHeight="1">
      <c r="A25" s="10" t="s">
        <v>94</v>
      </c>
      <c r="C25" s="15">
        <v>1000000</v>
      </c>
      <c r="E25" s="15">
        <v>27833400000</v>
      </c>
      <c r="G25" s="15">
        <v>32207220000</v>
      </c>
      <c r="I25" s="15">
        <v>-4373820000</v>
      </c>
      <c r="K25" s="15">
        <v>1000000</v>
      </c>
      <c r="M25" s="15">
        <v>27833400000</v>
      </c>
      <c r="O25" s="15">
        <v>33011406450</v>
      </c>
      <c r="Q25" s="15">
        <v>-5178006450</v>
      </c>
    </row>
    <row r="26" spans="1:17" ht="34.5" customHeight="1">
      <c r="A26" s="10" t="s">
        <v>87</v>
      </c>
      <c r="C26" s="15">
        <v>2500000</v>
      </c>
      <c r="E26" s="15">
        <v>84295440000</v>
      </c>
      <c r="G26" s="15">
        <v>98060352255</v>
      </c>
      <c r="I26" s="15">
        <v>-13764912255</v>
      </c>
      <c r="K26" s="15">
        <v>2500000</v>
      </c>
      <c r="M26" s="15">
        <v>84295440000</v>
      </c>
      <c r="O26" s="15">
        <v>107078373855</v>
      </c>
      <c r="Q26" s="15">
        <v>-22782933855</v>
      </c>
    </row>
    <row r="27" spans="1:17" ht="34.5" customHeight="1">
      <c r="A27" s="10" t="s">
        <v>104</v>
      </c>
      <c r="C27" s="15">
        <v>557575</v>
      </c>
      <c r="E27" s="15">
        <v>36296101979</v>
      </c>
      <c r="G27" s="15">
        <v>38304176643</v>
      </c>
      <c r="I27" s="15">
        <v>-2008074663</v>
      </c>
      <c r="K27" s="15">
        <v>557575</v>
      </c>
      <c r="M27" s="15">
        <v>36296101979</v>
      </c>
      <c r="O27" s="15">
        <v>41899090327</v>
      </c>
      <c r="Q27" s="15">
        <v>-5602988347</v>
      </c>
    </row>
    <row r="28" spans="1:17" ht="34.5" customHeight="1">
      <c r="A28" s="10" t="s">
        <v>89</v>
      </c>
      <c r="C28" s="15">
        <v>13820000</v>
      </c>
      <c r="E28" s="15">
        <v>288493191000</v>
      </c>
      <c r="G28" s="15">
        <v>314284325430</v>
      </c>
      <c r="I28" s="15">
        <v>-25791134430</v>
      </c>
      <c r="K28" s="15">
        <v>13820000</v>
      </c>
      <c r="M28" s="15">
        <v>288493191000</v>
      </c>
      <c r="O28" s="15">
        <v>315124714614</v>
      </c>
      <c r="Q28" s="15">
        <v>-26631523614</v>
      </c>
    </row>
    <row r="29" spans="1:17" ht="38.25" customHeight="1" thickBot="1">
      <c r="C29" s="11">
        <f>SUM(C9:C28)</f>
        <v>133975491</v>
      </c>
      <c r="D29" s="11">
        <f t="shared" ref="D29:P29" si="0">SUM(D9:D28)</f>
        <v>0</v>
      </c>
      <c r="E29" s="11">
        <f>SUM(E9:E28)</f>
        <v>1852798734831</v>
      </c>
      <c r="F29" s="11">
        <f t="shared" si="0"/>
        <v>0</v>
      </c>
      <c r="G29" s="11">
        <f>SUM(G9:G28)</f>
        <v>1977266534633</v>
      </c>
      <c r="H29" s="11">
        <f t="shared" si="0"/>
        <v>0</v>
      </c>
      <c r="I29" s="11">
        <f>SUM(I9:I28)</f>
        <v>-124467799799</v>
      </c>
      <c r="J29" s="11">
        <f t="shared" si="0"/>
        <v>0</v>
      </c>
      <c r="K29" s="11">
        <f>SUM(K9:K28)</f>
        <v>133975491</v>
      </c>
      <c r="L29" s="11">
        <f t="shared" si="0"/>
        <v>0</v>
      </c>
      <c r="M29" s="11">
        <f>SUM(M9:M28)</f>
        <v>1852798734831</v>
      </c>
      <c r="N29" s="11">
        <f t="shared" si="0"/>
        <v>0</v>
      </c>
      <c r="O29" s="11">
        <f>SUM(O9:O28)</f>
        <v>2083374384193</v>
      </c>
      <c r="P29" s="11">
        <f t="shared" si="0"/>
        <v>0</v>
      </c>
      <c r="Q29" s="11">
        <f>SUM(Q9:Q28)</f>
        <v>-230575649359</v>
      </c>
    </row>
    <row r="30" spans="1:17" ht="38.25" customHeight="1" thickTop="1">
      <c r="M30" s="49"/>
    </row>
    <row r="31" spans="1:17" ht="38.25" customHeight="1">
      <c r="M31" s="49"/>
    </row>
    <row r="32" spans="1:17" ht="38.25" customHeight="1">
      <c r="M32" s="49"/>
    </row>
    <row r="33" spans="13:13" ht="38.25" customHeight="1">
      <c r="M33" s="49"/>
    </row>
    <row r="34" spans="13:13" ht="38.25" customHeight="1">
      <c r="M34" s="49"/>
    </row>
    <row r="35" spans="13:13" ht="38.25" customHeight="1">
      <c r="M35" s="49"/>
    </row>
    <row r="36" spans="13:13" ht="38.25" customHeight="1">
      <c r="M36" s="49"/>
    </row>
    <row r="37" spans="13:13" ht="38.25" customHeight="1">
      <c r="M37" s="49"/>
    </row>
    <row r="38" spans="13:13" ht="38.25" customHeight="1">
      <c r="M38" s="49"/>
    </row>
    <row r="39" spans="13:13" ht="38.25" customHeight="1">
      <c r="M39" s="49"/>
    </row>
    <row r="40" spans="13:13" ht="38.25" customHeight="1"/>
    <row r="41" spans="13:13" ht="38.25" customHeight="1"/>
    <row r="42" spans="13:13" ht="38.25" customHeight="1"/>
    <row r="43" spans="13:13" ht="38.25" customHeight="1"/>
    <row r="44" spans="13:13" ht="38.25" customHeight="1"/>
    <row r="45" spans="13:13" ht="38.25" customHeight="1"/>
    <row r="46" spans="13:13" ht="38.25" customHeight="1"/>
  </sheetData>
  <sortState xmlns:xlrd2="http://schemas.microsoft.com/office/spreadsheetml/2017/richdata2"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50"/>
  <sheetViews>
    <sheetView rightToLeft="1" view="pageBreakPreview" topLeftCell="A4" zoomScale="40" zoomScaleNormal="100" zoomScaleSheetLayoutView="40" workbookViewId="0">
      <selection activeCell="Q30" sqref="M30:Q30"/>
    </sheetView>
  </sheetViews>
  <sheetFormatPr defaultColWidth="9.140625" defaultRowHeight="27.75"/>
  <cols>
    <col min="1" max="1" width="55.140625" style="17" customWidth="1"/>
    <col min="2" max="2" width="1" style="17" customWidth="1"/>
    <col min="3" max="3" width="39.140625" style="17" bestFit="1" customWidth="1"/>
    <col min="4" max="4" width="1" style="17" customWidth="1"/>
    <col min="5" max="5" width="45.5703125" style="17" bestFit="1" customWidth="1"/>
    <col min="6" max="6" width="1" style="17" customWidth="1"/>
    <col min="7" max="7" width="39.85546875" style="17" bestFit="1" customWidth="1"/>
    <col min="8" max="8" width="1" style="17" customWidth="1"/>
    <col min="9" max="9" width="43.7109375" style="17" bestFit="1" customWidth="1"/>
    <col min="10" max="10" width="1" style="17" customWidth="1"/>
    <col min="11" max="11" width="17.140625" style="21" bestFit="1" customWidth="1"/>
    <col min="12" max="12" width="1" style="17" customWidth="1"/>
    <col min="13" max="13" width="39.85546875" style="17" bestFit="1" customWidth="1"/>
    <col min="14" max="14" width="1" style="17" customWidth="1"/>
    <col min="15" max="15" width="44.42578125" style="17" bestFit="1" customWidth="1"/>
    <col min="16" max="16" width="1.5703125" style="17" customWidth="1"/>
    <col min="17" max="17" width="44" style="17" customWidth="1"/>
    <col min="18" max="18" width="1" style="17" customWidth="1"/>
    <col min="19" max="19" width="43.42578125" style="17" customWidth="1"/>
    <col min="20" max="20" width="1" style="17" customWidth="1"/>
    <col min="21" max="21" width="17.140625" style="21" bestFit="1" customWidth="1"/>
    <col min="22" max="22" width="1" style="17" customWidth="1"/>
    <col min="23" max="23" width="9.140625" style="17" customWidth="1"/>
    <col min="24" max="16384" width="9.140625" style="17"/>
  </cols>
  <sheetData>
    <row r="2" spans="1:21" s="81" customFormat="1" ht="78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s="81" customFormat="1" ht="78">
      <c r="A3" s="128" t="s">
        <v>29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s="81" customFormat="1" ht="78">
      <c r="A4" s="128" t="str">
        <f>'درآمد ناشی از تغییر قیمت اوراق '!A4:Q4</f>
        <v>برای ماه منتهی به 1400/02/31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21" s="23" customFormat="1" ht="36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s="76" customFormat="1" ht="53.25">
      <c r="A6" s="131" t="s">
        <v>80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U6" s="82"/>
    </row>
    <row r="7" spans="1:21" ht="40.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21" s="76" customFormat="1" ht="46.5" customHeight="1" thickBot="1">
      <c r="A8" s="129" t="s">
        <v>3</v>
      </c>
      <c r="C8" s="130" t="s">
        <v>146</v>
      </c>
      <c r="D8" s="130" t="s">
        <v>31</v>
      </c>
      <c r="E8" s="130" t="s">
        <v>31</v>
      </c>
      <c r="F8" s="130" t="s">
        <v>31</v>
      </c>
      <c r="G8" s="130" t="s">
        <v>31</v>
      </c>
      <c r="H8" s="130" t="s">
        <v>31</v>
      </c>
      <c r="I8" s="130" t="s">
        <v>31</v>
      </c>
      <c r="J8" s="130" t="s">
        <v>31</v>
      </c>
      <c r="K8" s="130" t="s">
        <v>31</v>
      </c>
      <c r="M8" s="130" t="s">
        <v>147</v>
      </c>
      <c r="N8" s="130" t="s">
        <v>32</v>
      </c>
      <c r="O8" s="130" t="s">
        <v>32</v>
      </c>
      <c r="P8" s="130" t="s">
        <v>32</v>
      </c>
      <c r="Q8" s="130" t="s">
        <v>32</v>
      </c>
      <c r="R8" s="130" t="s">
        <v>32</v>
      </c>
      <c r="S8" s="130" t="s">
        <v>32</v>
      </c>
      <c r="T8" s="130" t="s">
        <v>32</v>
      </c>
      <c r="U8" s="130" t="s">
        <v>32</v>
      </c>
    </row>
    <row r="9" spans="1:21" s="77" customFormat="1" ht="76.5" customHeight="1" thickBot="1">
      <c r="A9" s="130" t="s">
        <v>3</v>
      </c>
      <c r="C9" s="78" t="s">
        <v>49</v>
      </c>
      <c r="E9" s="78" t="s">
        <v>50</v>
      </c>
      <c r="G9" s="78" t="s">
        <v>51</v>
      </c>
      <c r="I9" s="78" t="s">
        <v>22</v>
      </c>
      <c r="K9" s="78" t="s">
        <v>52</v>
      </c>
      <c r="M9" s="78" t="s">
        <v>49</v>
      </c>
      <c r="O9" s="78" t="s">
        <v>50</v>
      </c>
      <c r="Q9" s="78" t="s">
        <v>51</v>
      </c>
      <c r="S9" s="78" t="s">
        <v>22</v>
      </c>
      <c r="U9" s="78" t="s">
        <v>52</v>
      </c>
    </row>
    <row r="10" spans="1:21" s="72" customFormat="1" ht="51" customHeight="1">
      <c r="A10" s="107" t="s">
        <v>93</v>
      </c>
      <c r="C10" s="98">
        <v>0</v>
      </c>
      <c r="E10" s="98">
        <v>29671398363</v>
      </c>
      <c r="G10" s="98">
        <v>-110182713</v>
      </c>
      <c r="I10" s="98">
        <v>29561215650</v>
      </c>
      <c r="K10" s="72" t="s">
        <v>150</v>
      </c>
      <c r="M10" s="98">
        <v>0</v>
      </c>
      <c r="O10" s="98">
        <v>23210073363</v>
      </c>
      <c r="Q10" s="98">
        <v>-110182713</v>
      </c>
      <c r="S10" s="98">
        <v>23099890650</v>
      </c>
      <c r="U10" s="72" t="s">
        <v>151</v>
      </c>
    </row>
    <row r="11" spans="1:21" s="72" customFormat="1" ht="51" customHeight="1">
      <c r="A11" s="107" t="s">
        <v>91</v>
      </c>
      <c r="C11" s="98">
        <v>0</v>
      </c>
      <c r="E11" s="98">
        <v>-41255113074</v>
      </c>
      <c r="G11" s="98">
        <v>-244960464</v>
      </c>
      <c r="I11" s="98">
        <v>-41500073538</v>
      </c>
      <c r="K11" s="72" t="s">
        <v>152</v>
      </c>
      <c r="M11" s="98">
        <v>0</v>
      </c>
      <c r="O11" s="98">
        <v>-42844765749</v>
      </c>
      <c r="Q11" s="98">
        <v>-244960464</v>
      </c>
      <c r="S11" s="98">
        <v>-43089726213</v>
      </c>
      <c r="U11" s="72" t="s">
        <v>153</v>
      </c>
    </row>
    <row r="12" spans="1:21" s="72" customFormat="1" ht="51" customHeight="1">
      <c r="A12" s="107" t="s">
        <v>88</v>
      </c>
      <c r="C12" s="98">
        <v>0</v>
      </c>
      <c r="E12" s="98">
        <v>-14590257206</v>
      </c>
      <c r="G12" s="98">
        <v>-2040199169</v>
      </c>
      <c r="I12" s="98">
        <v>-16630456375</v>
      </c>
      <c r="K12" s="72" t="s">
        <v>154</v>
      </c>
      <c r="M12" s="98">
        <v>0</v>
      </c>
      <c r="O12" s="98">
        <v>-36810327383</v>
      </c>
      <c r="Q12" s="98">
        <v>-2040199169</v>
      </c>
      <c r="S12" s="98">
        <v>-38850526552</v>
      </c>
      <c r="U12" s="72" t="s">
        <v>155</v>
      </c>
    </row>
    <row r="13" spans="1:21" s="72" customFormat="1" ht="51" customHeight="1">
      <c r="A13" s="107" t="s">
        <v>89</v>
      </c>
      <c r="C13" s="98">
        <v>0</v>
      </c>
      <c r="E13" s="98">
        <v>-25791134430</v>
      </c>
      <c r="G13" s="98">
        <v>-90540204</v>
      </c>
      <c r="I13" s="98">
        <v>-25881674634</v>
      </c>
      <c r="K13" s="72" t="s">
        <v>156</v>
      </c>
      <c r="M13" s="98">
        <v>0</v>
      </c>
      <c r="O13" s="98">
        <v>-26631523614</v>
      </c>
      <c r="Q13" s="98">
        <v>-52807107</v>
      </c>
      <c r="S13" s="98">
        <v>-26684330721</v>
      </c>
      <c r="U13" s="72" t="s">
        <v>157</v>
      </c>
    </row>
    <row r="14" spans="1:21" s="72" customFormat="1" ht="51" customHeight="1">
      <c r="A14" s="107" t="s">
        <v>92</v>
      </c>
      <c r="C14" s="98">
        <v>0</v>
      </c>
      <c r="E14" s="98">
        <v>20074142194</v>
      </c>
      <c r="G14" s="98">
        <v>629750047</v>
      </c>
      <c r="I14" s="98">
        <v>20703892241</v>
      </c>
      <c r="K14" s="72" t="s">
        <v>158</v>
      </c>
      <c r="M14" s="98">
        <v>0</v>
      </c>
      <c r="O14" s="98">
        <v>5257523889</v>
      </c>
      <c r="Q14" s="98">
        <v>583956874</v>
      </c>
      <c r="S14" s="98">
        <v>5841480763</v>
      </c>
      <c r="U14" s="72" t="s">
        <v>159</v>
      </c>
    </row>
    <row r="15" spans="1:21" s="72" customFormat="1" ht="51" customHeight="1">
      <c r="A15" s="107" t="s">
        <v>111</v>
      </c>
      <c r="C15" s="98">
        <v>0</v>
      </c>
      <c r="E15" s="98">
        <v>-866687343</v>
      </c>
      <c r="G15" s="98">
        <v>0</v>
      </c>
      <c r="I15" s="98">
        <v>-866687343</v>
      </c>
      <c r="K15" s="72" t="s">
        <v>160</v>
      </c>
      <c r="M15" s="98">
        <v>0</v>
      </c>
      <c r="O15" s="98">
        <v>-201071462</v>
      </c>
      <c r="Q15" s="98">
        <v>476241243</v>
      </c>
      <c r="S15" s="98">
        <v>275169781</v>
      </c>
      <c r="U15" s="72" t="s">
        <v>161</v>
      </c>
    </row>
    <row r="16" spans="1:21" s="72" customFormat="1" ht="51" customHeight="1">
      <c r="A16" s="107" t="s">
        <v>104</v>
      </c>
      <c r="C16" s="98">
        <v>0</v>
      </c>
      <c r="E16" s="98">
        <v>-2008074663</v>
      </c>
      <c r="G16" s="98">
        <v>0</v>
      </c>
      <c r="I16" s="98">
        <v>-2008074663</v>
      </c>
      <c r="K16" s="72" t="s">
        <v>162</v>
      </c>
      <c r="M16" s="98">
        <v>0</v>
      </c>
      <c r="O16" s="98">
        <v>-5602988347</v>
      </c>
      <c r="Q16" s="98">
        <v>-1230435084</v>
      </c>
      <c r="S16" s="98">
        <v>-6833423431</v>
      </c>
      <c r="U16" s="72" t="s">
        <v>163</v>
      </c>
    </row>
    <row r="17" spans="1:23" s="72" customFormat="1" ht="51" customHeight="1">
      <c r="A17" s="107" t="s">
        <v>95</v>
      </c>
      <c r="C17" s="98">
        <v>0</v>
      </c>
      <c r="E17" s="98">
        <v>-4075605</v>
      </c>
      <c r="G17" s="98">
        <v>0</v>
      </c>
      <c r="I17" s="98">
        <v>-4075605</v>
      </c>
      <c r="K17" s="72" t="s">
        <v>144</v>
      </c>
      <c r="M17" s="98">
        <v>0</v>
      </c>
      <c r="O17" s="98">
        <v>-28198132</v>
      </c>
      <c r="Q17" s="98">
        <v>-2957549426</v>
      </c>
      <c r="S17" s="98">
        <v>-2985747558</v>
      </c>
      <c r="U17" s="72" t="s">
        <v>117</v>
      </c>
    </row>
    <row r="18" spans="1:23" s="72" customFormat="1" ht="51" customHeight="1">
      <c r="A18" s="107" t="s">
        <v>105</v>
      </c>
      <c r="C18" s="98">
        <v>412920066</v>
      </c>
      <c r="E18" s="98">
        <v>-21021769285</v>
      </c>
      <c r="G18" s="98">
        <v>0</v>
      </c>
      <c r="I18" s="98">
        <v>-20608849219</v>
      </c>
      <c r="K18" s="72" t="s">
        <v>164</v>
      </c>
      <c r="M18" s="98">
        <v>412920066</v>
      </c>
      <c r="O18" s="98">
        <v>-21021769285</v>
      </c>
      <c r="Q18" s="98">
        <v>0</v>
      </c>
      <c r="S18" s="98">
        <v>-20608849219</v>
      </c>
      <c r="U18" s="72" t="s">
        <v>165</v>
      </c>
    </row>
    <row r="19" spans="1:23" s="72" customFormat="1" ht="51" customHeight="1">
      <c r="A19" s="107" t="s">
        <v>97</v>
      </c>
      <c r="C19" s="98">
        <v>0</v>
      </c>
      <c r="E19" s="98">
        <v>-59643000</v>
      </c>
      <c r="G19" s="98">
        <v>0</v>
      </c>
      <c r="I19" s="98">
        <v>-59643000</v>
      </c>
      <c r="K19" s="72" t="s">
        <v>166</v>
      </c>
      <c r="M19" s="98">
        <v>0</v>
      </c>
      <c r="O19" s="98">
        <v>222354894</v>
      </c>
      <c r="Q19" s="98">
        <v>0</v>
      </c>
      <c r="S19" s="98">
        <v>222354894</v>
      </c>
      <c r="U19" s="72" t="s">
        <v>167</v>
      </c>
    </row>
    <row r="20" spans="1:23" s="72" customFormat="1" ht="51" customHeight="1">
      <c r="A20" s="107" t="s">
        <v>109</v>
      </c>
      <c r="C20" s="98">
        <v>0</v>
      </c>
      <c r="E20" s="98">
        <v>-1578041587</v>
      </c>
      <c r="G20" s="98">
        <v>0</v>
      </c>
      <c r="I20" s="98">
        <v>-1578041587</v>
      </c>
      <c r="K20" s="72" t="s">
        <v>168</v>
      </c>
      <c r="M20" s="98">
        <v>0</v>
      </c>
      <c r="O20" s="98">
        <v>-7071744729</v>
      </c>
      <c r="Q20" s="98">
        <v>0</v>
      </c>
      <c r="S20" s="98">
        <v>-7071744729</v>
      </c>
      <c r="U20" s="72" t="s">
        <v>169</v>
      </c>
    </row>
    <row r="21" spans="1:23" s="72" customFormat="1" ht="51" customHeight="1">
      <c r="A21" s="107" t="s">
        <v>84</v>
      </c>
      <c r="C21" s="98">
        <v>0</v>
      </c>
      <c r="E21" s="98">
        <v>-1658075400</v>
      </c>
      <c r="G21" s="98">
        <v>0</v>
      </c>
      <c r="I21" s="98">
        <v>-1658075400</v>
      </c>
      <c r="K21" s="72" t="s">
        <v>170</v>
      </c>
      <c r="M21" s="98">
        <v>0</v>
      </c>
      <c r="O21" s="98">
        <v>-11833171200</v>
      </c>
      <c r="Q21" s="98">
        <v>0</v>
      </c>
      <c r="S21" s="98">
        <v>-11833171200</v>
      </c>
      <c r="U21" s="72" t="s">
        <v>116</v>
      </c>
    </row>
    <row r="22" spans="1:23" s="72" customFormat="1" ht="51" customHeight="1">
      <c r="A22" s="107" t="s">
        <v>86</v>
      </c>
      <c r="C22" s="98">
        <v>0</v>
      </c>
      <c r="E22" s="98">
        <v>-14751702000</v>
      </c>
      <c r="G22" s="98">
        <v>0</v>
      </c>
      <c r="I22" s="98">
        <v>-14751702000</v>
      </c>
      <c r="K22" s="72" t="s">
        <v>171</v>
      </c>
      <c r="M22" s="98">
        <v>0</v>
      </c>
      <c r="O22" s="98">
        <v>-16143372000</v>
      </c>
      <c r="Q22" s="98">
        <v>0</v>
      </c>
      <c r="S22" s="98">
        <v>-16143372000</v>
      </c>
      <c r="U22" s="72" t="s">
        <v>172</v>
      </c>
    </row>
    <row r="23" spans="1:23" s="72" customFormat="1" ht="51" customHeight="1">
      <c r="A23" s="107" t="s">
        <v>141</v>
      </c>
      <c r="C23" s="98">
        <v>0</v>
      </c>
      <c r="E23" s="98">
        <v>-2543561241</v>
      </c>
      <c r="G23" s="98">
        <v>0</v>
      </c>
      <c r="I23" s="98">
        <v>-2543561241</v>
      </c>
      <c r="K23" s="72" t="s">
        <v>173</v>
      </c>
      <c r="M23" s="98">
        <v>0</v>
      </c>
      <c r="O23" s="98">
        <v>-2543561241</v>
      </c>
      <c r="Q23" s="98">
        <v>0</v>
      </c>
      <c r="S23" s="98">
        <v>-2543561241</v>
      </c>
      <c r="U23" s="72" t="s">
        <v>174</v>
      </c>
    </row>
    <row r="24" spans="1:23" s="72" customFormat="1" ht="51" customHeight="1">
      <c r="A24" s="107" t="s">
        <v>85</v>
      </c>
      <c r="C24" s="98">
        <v>0</v>
      </c>
      <c r="E24" s="98">
        <v>-16906538034</v>
      </c>
      <c r="G24" s="98">
        <v>0</v>
      </c>
      <c r="I24" s="98">
        <v>-16906538034</v>
      </c>
      <c r="K24" s="72" t="s">
        <v>175</v>
      </c>
      <c r="M24" s="98">
        <v>0</v>
      </c>
      <c r="O24" s="98">
        <v>-28786429584</v>
      </c>
      <c r="Q24" s="98">
        <v>0</v>
      </c>
      <c r="S24" s="98">
        <v>-28786429584</v>
      </c>
      <c r="U24" s="72" t="s">
        <v>176</v>
      </c>
    </row>
    <row r="25" spans="1:23" s="72" customFormat="1" ht="51" customHeight="1">
      <c r="A25" s="107" t="s">
        <v>106</v>
      </c>
      <c r="C25" s="98">
        <v>0</v>
      </c>
      <c r="E25" s="98">
        <v>-13638366000</v>
      </c>
      <c r="G25" s="98">
        <v>0</v>
      </c>
      <c r="I25" s="98">
        <v>-13638366000</v>
      </c>
      <c r="K25" s="72" t="s">
        <v>177</v>
      </c>
      <c r="M25" s="98">
        <v>0</v>
      </c>
      <c r="O25" s="98">
        <v>-19587755250</v>
      </c>
      <c r="Q25" s="98">
        <v>0</v>
      </c>
      <c r="S25" s="98">
        <v>-19587755250</v>
      </c>
      <c r="U25" s="72" t="s">
        <v>178</v>
      </c>
    </row>
    <row r="26" spans="1:23" s="72" customFormat="1" ht="51" customHeight="1">
      <c r="A26" s="107" t="s">
        <v>114</v>
      </c>
      <c r="C26" s="98">
        <v>0</v>
      </c>
      <c r="E26" s="98">
        <v>-117285233</v>
      </c>
      <c r="G26" s="98">
        <v>0</v>
      </c>
      <c r="I26" s="98">
        <v>-117285233</v>
      </c>
      <c r="K26" s="72" t="s">
        <v>179</v>
      </c>
      <c r="M26" s="98">
        <v>0</v>
      </c>
      <c r="O26" s="98">
        <v>-147909911</v>
      </c>
      <c r="Q26" s="98">
        <v>0</v>
      </c>
      <c r="S26" s="98">
        <v>-147909911</v>
      </c>
      <c r="U26" s="72" t="s">
        <v>180</v>
      </c>
    </row>
    <row r="27" spans="1:23" s="72" customFormat="1" ht="51" customHeight="1">
      <c r="A27" s="107" t="s">
        <v>90</v>
      </c>
      <c r="C27" s="98">
        <v>0</v>
      </c>
      <c r="E27" s="98">
        <v>715716000</v>
      </c>
      <c r="G27" s="98">
        <v>0</v>
      </c>
      <c r="I27" s="98">
        <v>715716000</v>
      </c>
      <c r="K27" s="72" t="s">
        <v>181</v>
      </c>
      <c r="M27" s="98">
        <v>0</v>
      </c>
      <c r="O27" s="98">
        <v>-12050073313</v>
      </c>
      <c r="Q27" s="98">
        <v>0</v>
      </c>
      <c r="S27" s="98">
        <v>-12050073313</v>
      </c>
      <c r="U27" s="72" t="s">
        <v>182</v>
      </c>
    </row>
    <row r="28" spans="1:23" s="72" customFormat="1" ht="51" customHeight="1">
      <c r="A28" s="107" t="s">
        <v>94</v>
      </c>
      <c r="C28" s="98">
        <v>0</v>
      </c>
      <c r="E28" s="98">
        <v>-4373820000</v>
      </c>
      <c r="G28" s="98">
        <v>0</v>
      </c>
      <c r="I28" s="98">
        <v>-4373820000</v>
      </c>
      <c r="K28" s="72" t="s">
        <v>183</v>
      </c>
      <c r="M28" s="98">
        <v>0</v>
      </c>
      <c r="O28" s="98">
        <v>-5178006450</v>
      </c>
      <c r="Q28" s="98">
        <v>0</v>
      </c>
      <c r="S28" s="98">
        <v>-5178006450</v>
      </c>
      <c r="U28" s="72" t="s">
        <v>184</v>
      </c>
    </row>
    <row r="29" spans="1:23" s="72" customFormat="1" ht="51" customHeight="1">
      <c r="A29" s="107" t="s">
        <v>87</v>
      </c>
      <c r="C29" s="98">
        <v>0</v>
      </c>
      <c r="E29" s="98">
        <v>-13764912255</v>
      </c>
      <c r="G29" s="98">
        <v>0</v>
      </c>
      <c r="I29" s="98">
        <v>-13764912255</v>
      </c>
      <c r="K29" s="72" t="s">
        <v>185</v>
      </c>
      <c r="M29" s="98">
        <v>0</v>
      </c>
      <c r="O29" s="98">
        <v>-22782933855</v>
      </c>
      <c r="Q29" s="98">
        <v>0</v>
      </c>
      <c r="S29" s="98">
        <v>-22782933855</v>
      </c>
      <c r="U29" s="72" t="s">
        <v>186</v>
      </c>
    </row>
    <row r="30" spans="1:23" s="76" customFormat="1" ht="51" customHeight="1" thickBot="1">
      <c r="C30" s="79">
        <f>SUM(C10:C29)</f>
        <v>412920066</v>
      </c>
      <c r="D30" s="79">
        <f t="shared" ref="D30:V30" si="0">SUM(D10:D29)</f>
        <v>0</v>
      </c>
      <c r="E30" s="79">
        <f>SUM(E10:E29)</f>
        <v>-124467799799</v>
      </c>
      <c r="F30" s="79">
        <f t="shared" si="0"/>
        <v>0</v>
      </c>
      <c r="G30" s="79">
        <f>SUM(G10:G29)</f>
        <v>-1856132503</v>
      </c>
      <c r="H30" s="79">
        <f t="shared" si="0"/>
        <v>0</v>
      </c>
      <c r="I30" s="79">
        <f>SUM(I10:I29)</f>
        <v>-125911012236</v>
      </c>
      <c r="J30" s="79">
        <f t="shared" si="0"/>
        <v>0</v>
      </c>
      <c r="K30" s="80">
        <f>SUM(K10:K29)</f>
        <v>0</v>
      </c>
      <c r="L30" s="79">
        <f t="shared" si="0"/>
        <v>0</v>
      </c>
      <c r="M30" s="79">
        <f>SUM(M10:M29)</f>
        <v>412920066</v>
      </c>
      <c r="N30" s="79">
        <f t="shared" si="0"/>
        <v>0</v>
      </c>
      <c r="O30" s="79">
        <f>SUM(O10:O29)</f>
        <v>-230575649359</v>
      </c>
      <c r="P30" s="79">
        <f t="shared" si="0"/>
        <v>0</v>
      </c>
      <c r="Q30" s="79">
        <f>SUM(Q10:Q29)</f>
        <v>-5575935846</v>
      </c>
      <c r="R30" s="79">
        <f t="shared" si="0"/>
        <v>0</v>
      </c>
      <c r="S30" s="79">
        <f>SUM(S10:S29)</f>
        <v>-235738665139</v>
      </c>
      <c r="T30" s="79">
        <f t="shared" si="0"/>
        <v>0</v>
      </c>
      <c r="U30" s="80">
        <f>SUM(U10:U29)</f>
        <v>0</v>
      </c>
      <c r="V30" s="79">
        <f t="shared" si="0"/>
        <v>0</v>
      </c>
      <c r="W30" s="79"/>
    </row>
    <row r="31" spans="1:23" ht="28.5" thickTop="1"/>
    <row r="39" spans="3:20">
      <c r="C39" s="18"/>
      <c r="D39" s="18"/>
      <c r="E39" s="18"/>
      <c r="F39" s="18"/>
      <c r="G39" s="18"/>
      <c r="H39" s="18"/>
      <c r="I39" s="18"/>
      <c r="J39" s="18"/>
      <c r="K39" s="22"/>
      <c r="L39" s="18"/>
      <c r="M39" s="18"/>
      <c r="N39" s="18"/>
      <c r="O39" s="18"/>
      <c r="P39" s="18"/>
      <c r="Q39" s="18"/>
      <c r="R39" s="18"/>
      <c r="S39" s="18"/>
      <c r="T39" s="18"/>
    </row>
    <row r="50" spans="3:21">
      <c r="C50" s="18"/>
      <c r="D50" s="18"/>
      <c r="E50" s="18"/>
      <c r="F50" s="18"/>
      <c r="G50" s="18"/>
      <c r="H50" s="18"/>
      <c r="I50" s="18"/>
      <c r="J50" s="18"/>
      <c r="K50" s="22"/>
      <c r="L50" s="18"/>
      <c r="M50" s="18"/>
      <c r="N50" s="18"/>
      <c r="O50" s="18"/>
      <c r="P50" s="18"/>
      <c r="Q50" s="18"/>
      <c r="R50" s="18"/>
      <c r="S50" s="18"/>
      <c r="T50" s="18"/>
      <c r="U50" s="2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2021-05-30T07:29:40Z</dcterms:modified>
</cp:coreProperties>
</file>