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und\آهنگ سهام\گزارش ماهانه\سال 1400\شهریور\"/>
    </mc:Choice>
  </mc:AlternateContent>
  <xr:revisionPtr revIDLastSave="0" documentId="13_ncr:1_{C7812820-FE4D-48B2-8AD8-3D6DE7AD1D57}" xr6:coauthVersionLast="47" xr6:coauthVersionMax="47" xr10:uidLastSave="{00000000-0000-0000-0000-000000000000}"/>
  <bookViews>
    <workbookView xWindow="-120" yWindow="-120" windowWidth="29040" windowHeight="15840" tabRatio="920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_FilterDatabase" localSheetId="10" hidden="1">'درآمد سپرده بانکی '!$A$9:$M$9</definedName>
    <definedName name="_xlnm._FilterDatabase" localSheetId="6" hidden="1">'درآمد ناشی از فروش '!$A$8:$Q$8</definedName>
    <definedName name="_xlnm._FilterDatabase" localSheetId="11" hidden="1">'سایر درآمدها '!$A$9:$M$9</definedName>
    <definedName name="_xlnm._FilterDatabase" localSheetId="4" hidden="1">'سود اوراق بهادار و سپرده بانکی '!$A$7:$S$7</definedName>
    <definedName name="_xlnm.Print_Area" localSheetId="3">'جمع درآمدها'!$A$1:$I$13</definedName>
    <definedName name="_xlnm.Print_Area" localSheetId="5">'درآمد سود سهام '!$A$1:$S$24</definedName>
    <definedName name="_xlnm.Print_Area" localSheetId="7">'درآمد ناشی از تغییر قیمت اوراق '!$A$1:$Q$37</definedName>
    <definedName name="_xlnm.Print_Area" localSheetId="6">'درآمد ناشی از فروش '!$A$1:$R$39</definedName>
    <definedName name="_xlnm.Print_Area" localSheetId="0">روکش!$A$1:$M$36</definedName>
    <definedName name="_xlnm.Print_Area" localSheetId="11">'سایر درآمدها '!$A$1:$E$14</definedName>
    <definedName name="_xlnm.Print_Area" localSheetId="9">'سرمایه‌گذاری در اوراق بهادار '!$A$1:$Q$13</definedName>
    <definedName name="_xlnm.Print_Area" localSheetId="8">'سرمایه‌گذاری در سهام '!$A$1:$U$47</definedName>
    <definedName name="_xlnm.Print_Area" localSheetId="1">سهام!$A$1:$Z$44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6" l="1"/>
  <c r="O11" i="6"/>
  <c r="M11" i="6"/>
  <c r="K11" i="6"/>
  <c r="S10" i="6"/>
  <c r="S9" i="6"/>
  <c r="S8" i="6"/>
  <c r="S11" i="6" s="1"/>
  <c r="W41" i="1"/>
  <c r="U41" i="1"/>
  <c r="O41" i="1"/>
  <c r="K41" i="1"/>
  <c r="G41" i="1"/>
  <c r="E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41" i="1" s="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O23" i="8" l="1"/>
  <c r="Q12" i="7" l="1"/>
  <c r="K12" i="7"/>
  <c r="S12" i="7"/>
  <c r="O12" i="7"/>
  <c r="M12" i="7"/>
  <c r="I12" i="7"/>
  <c r="S23" i="8"/>
  <c r="Q23" i="8"/>
  <c r="M23" i="8"/>
  <c r="K23" i="8"/>
  <c r="I23" i="8"/>
  <c r="Q39" i="10"/>
  <c r="O39" i="10"/>
  <c r="M39" i="10"/>
  <c r="I39" i="10"/>
  <c r="G39" i="10"/>
  <c r="E39" i="10"/>
  <c r="O36" i="9"/>
  <c r="M36" i="9"/>
  <c r="I36" i="9"/>
  <c r="G36" i="9"/>
  <c r="E36" i="9"/>
  <c r="U47" i="11"/>
  <c r="S47" i="11"/>
  <c r="Q47" i="11"/>
  <c r="O47" i="11"/>
  <c r="M47" i="11"/>
  <c r="K47" i="11"/>
  <c r="I47" i="11"/>
  <c r="G47" i="11"/>
  <c r="E47" i="11"/>
  <c r="E14" i="13"/>
  <c r="I14" i="13"/>
  <c r="C13" i="14"/>
  <c r="E13" i="14"/>
  <c r="K8" i="18"/>
  <c r="C8" i="18"/>
  <c r="K7" i="9"/>
  <c r="C7" i="9"/>
  <c r="C47" i="11" l="1"/>
  <c r="C11" i="18" l="1"/>
  <c r="P36" i="9" l="1"/>
  <c r="N36" i="9"/>
  <c r="L36" i="9"/>
  <c r="J36" i="9"/>
  <c r="H36" i="9"/>
  <c r="R23" i="8"/>
  <c r="P23" i="8"/>
  <c r="N23" i="8"/>
  <c r="L23" i="8"/>
  <c r="J23" i="8"/>
  <c r="K14" i="13"/>
  <c r="G14" i="13"/>
  <c r="E12" i="15" l="1"/>
  <c r="I12" i="15" l="1"/>
  <c r="G12" i="15"/>
  <c r="E9" i="15"/>
  <c r="G9" i="15" s="1"/>
  <c r="I9" i="15" l="1"/>
  <c r="E11" i="15"/>
  <c r="I11" i="15" l="1"/>
  <c r="G11" i="15"/>
  <c r="I7" i="8"/>
  <c r="O7" i="8"/>
  <c r="A4" i="15" l="1"/>
  <c r="Q6" i="6"/>
  <c r="K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E10" i="15" s="1"/>
  <c r="R11" i="18"/>
  <c r="I11" i="18"/>
  <c r="G10" i="15" l="1"/>
  <c r="I10" i="15"/>
  <c r="I13" i="15"/>
  <c r="E13" i="15"/>
  <c r="F11" i="18"/>
  <c r="A4" i="7" l="1"/>
  <c r="G13" i="15" l="1"/>
  <c r="A4" i="8"/>
  <c r="A4" i="10" s="1"/>
  <c r="A4" i="9" s="1"/>
  <c r="A4" i="11" s="1"/>
  <c r="A4" i="18" s="1"/>
  <c r="A4" i="13" s="1"/>
  <c r="A4" i="14" s="1"/>
  <c r="F13" i="15" l="1"/>
  <c r="H13" i="15"/>
  <c r="F14" i="13" l="1"/>
  <c r="H14" i="13"/>
  <c r="J14" i="13"/>
  <c r="L14" i="13"/>
  <c r="Q36" i="9"/>
</calcChain>
</file>

<file path=xl/sharedStrings.xml><?xml version="1.0" encoding="utf-8"?>
<sst xmlns="http://schemas.openxmlformats.org/spreadsheetml/2006/main" count="519" uniqueCount="154">
  <si>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</si>
  <si>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</si>
  <si>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</si>
  <si>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</si>
  <si>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</si>
  <si>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</si>
  <si>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</si>
  <si>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</si>
  <si>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</si>
  <si>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</si>
  <si>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</si>
  <si>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</si>
  <si>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</si>
  <si>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</si>
  <si>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</si>
  <si>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</si>
  <si>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</si>
  <si>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</si>
  <si>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</si>
  <si>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</si>
  <si>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</si>
  <si>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</si>
  <si>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</si>
  <si>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</si>
  <si>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</si>
  <si>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</si>
  <si>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</si>
  <si>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</si>
  <si>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</si>
  <si>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</si>
  <si>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</si>
  <si>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</si>
  <si>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</si>
  <si>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</si>
  <si>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</si>
  <si>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</si>
  <si>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</si>
  <si>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</si>
  <si>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</si>
  <si>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</si>
  <si>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</si>
  <si>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</si>
  <si>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</si>
  <si>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</si>
  <si>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</si>
  <si>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</si>
  <si>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</si>
  <si>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</si>
  <si>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</si>
  <si>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</si>
  <si>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</si>
  <si>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</si>
  <si>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</si>
  <si>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</si>
  <si>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</si>
  <si>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</si>
  <si>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</si>
  <si>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</si>
  <si>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</si>
  <si>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</si>
  <si>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</si>
  <si>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</si>
  <si>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</si>
  <si>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</si>
  <si>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</si>
  <si>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</si>
  <si>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</si>
  <si>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</si>
  <si>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</si>
  <si>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</si>
  <si>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</si>
  <si>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</si>
  <si>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</si>
  <si>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</si>
  <si>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</si>
  <si>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</si>
  <si>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</si>
  <si>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</si>
  <si>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</si>
  <si>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</si>
  <si>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</si>
  <si>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</si>
  <si>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</si>
  <si>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</si>
  <si>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</si>
  <si>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</si>
  <si>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</si>
  <si>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</si>
  <si>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</si>
  <si>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</si>
  <si>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فولاد مبارکه اصفهان</t>
  </si>
  <si>
    <t>گروه مپنا (سهامی عام)</t>
  </si>
  <si>
    <t>م .صنایع و معادن احیاء سپاهان</t>
  </si>
  <si>
    <t>بانک ملت</t>
  </si>
  <si>
    <t>پخش البرز</t>
  </si>
  <si>
    <t>معدنی و صنعتی گل گهر</t>
  </si>
  <si>
    <t>صورت وضعیت پرتفوی</t>
  </si>
  <si>
    <t>ح . معدنی و صنعتی گل گهر</t>
  </si>
  <si>
    <t>100560915111178729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</si>
  <si>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</si>
  <si>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</si>
  <si>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</si>
  <si>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</si>
  <si>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</si>
  <si>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</si>
  <si>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</si>
  <si>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</si>
  <si>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</si>
  <si>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</si>
  <si>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سرمایه گذاری تامین اجتماعی</t>
  </si>
  <si>
    <t>نفت‌ پارس‌</t>
  </si>
  <si>
    <t>معین برای سایر درآمدهای تنزیل سود بانک</t>
  </si>
  <si>
    <t>تعدیل کارمزد کارگزار</t>
  </si>
  <si>
    <t>گروه‌بهمن‌</t>
  </si>
  <si>
    <t>1400/02/26</t>
  </si>
  <si>
    <t>گ.مدیریت ارزش سرمایه ص ب کشوری</t>
  </si>
  <si>
    <t>ح. پخش البرز</t>
  </si>
  <si>
    <t>لیزینگ کارآفرین</t>
  </si>
  <si>
    <t>صنعت غذایی کورش</t>
  </si>
  <si>
    <t>1400/03/29</t>
  </si>
  <si>
    <t>1400/03/30</t>
  </si>
  <si>
    <t>1400/03/18</t>
  </si>
  <si>
    <t>1400/03/05</t>
  </si>
  <si>
    <t>1400/03/03</t>
  </si>
  <si>
    <t>توسعه معدنی و صنعتی صبانور</t>
  </si>
  <si>
    <t>سپید ماکیان</t>
  </si>
  <si>
    <t>گسترش نفت و گاز پارسیان</t>
  </si>
  <si>
    <t>ح . سرمایه گذاری دارویی تامین</t>
  </si>
  <si>
    <t>محصولات کاغذی لطیف</t>
  </si>
  <si>
    <t>بانک اقتصاد نوین توحید</t>
  </si>
  <si>
    <t>12485067333911</t>
  </si>
  <si>
    <t>1400/04/19</t>
  </si>
  <si>
    <t>1400/04/29</t>
  </si>
  <si>
    <t>1400/04/12</t>
  </si>
  <si>
    <t>1400/04/02</t>
  </si>
  <si>
    <t>1400/04/24</t>
  </si>
  <si>
    <t>1400/04/27</t>
  </si>
  <si>
    <t>-</t>
  </si>
  <si>
    <t>1400/05/31</t>
  </si>
  <si>
    <t>توسعه‌معادن‌وفلزات‌</t>
  </si>
  <si>
    <t>س. و خدمات مدیریت صند. ب کشوری</t>
  </si>
  <si>
    <t>ح توسعه معدنی و صنعتی صبانور</t>
  </si>
  <si>
    <t>سرمایه گذاری هامون صبا</t>
  </si>
  <si>
    <t>1400/05/11</t>
  </si>
  <si>
    <t xml:space="preserve"> منتهی به 31 شهریور ماه 1400</t>
  </si>
  <si>
    <t>برای ماه منتهی به 1400/06/31</t>
  </si>
  <si>
    <t>1400/06/31</t>
  </si>
  <si>
    <t xml:space="preserve">از ابتدای سال مالی تا پایان شهریور ماه </t>
  </si>
  <si>
    <t>طی شهریور ماه</t>
  </si>
  <si>
    <t>از ابتدای سال مالی تا پایان شهریور ماه</t>
  </si>
  <si>
    <t>صنایع شیمیایی کیمیاگران امروز</t>
  </si>
  <si>
    <t>سنگ آهن گهرزمین</t>
  </si>
  <si>
    <t>آریان کیمیا تک</t>
  </si>
  <si>
    <t>مجتمع جهان فولاد سیرجان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</si>
</sst>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35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64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wrapText="1"/>
    </xf>
    <xf numFmtId="165" fontId="8" fillId="0" borderId="0" xfId="0" applyNumberFormat="1" applyFont="1" applyBorder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3" fontId="13" fillId="0" borderId="2" xfId="0" applyNumberFormat="1" applyFont="1" applyBorder="1"/>
    <xf numFmtId="0" fontId="3" fillId="0" borderId="3" xfId="0" applyFont="1" applyBorder="1" applyAlignment="1">
      <alignment horizontal="center" vertical="center"/>
    </xf>
    <xf numFmtId="165" fontId="8" fillId="0" borderId="2" xfId="0" applyNumberFormat="1" applyFont="1" applyBorder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168" fontId="8" fillId="0" borderId="0" xfId="0" applyNumberFormat="1" applyFont="1"/>
    <xf numFmtId="168" fontId="4" fillId="0" borderId="0" xfId="0" applyNumberFormat="1" applyFont="1"/>
    <xf numFmtId="168" fontId="8" fillId="0" borderId="0" xfId="3" applyNumberFormat="1" applyFont="1"/>
    <xf numFmtId="168" fontId="11" fillId="0" borderId="0" xfId="0" applyNumberFormat="1" applyFont="1"/>
    <xf numFmtId="0" fontId="16" fillId="0" borderId="0" xfId="0" applyFont="1" applyAlignment="1">
      <alignment horizontal="right" vertical="center" readingOrder="2"/>
    </xf>
    <xf numFmtId="167" fontId="3" fillId="0" borderId="2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Border="1"/>
    <xf numFmtId="0" fontId="25" fillId="0" borderId="0" xfId="0" applyFont="1" applyFill="1"/>
    <xf numFmtId="165" fontId="29" fillId="0" borderId="0" xfId="0" applyNumberFormat="1" applyFont="1"/>
    <xf numFmtId="165" fontId="30" fillId="0" borderId="2" xfId="0" applyNumberFormat="1" applyFont="1" applyBorder="1"/>
    <xf numFmtId="0" fontId="1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0" fontId="24" fillId="0" borderId="0" xfId="0" applyNumberFormat="1" applyFont="1" applyAlignment="1">
      <alignment horizontal="center"/>
    </xf>
    <xf numFmtId="165" fontId="24" fillId="0" borderId="2" xfId="0" applyNumberFormat="1" applyFont="1" applyBorder="1" applyAlignment="1">
      <alignment horizontal="center" vertical="center"/>
    </xf>
    <xf numFmtId="165" fontId="24" fillId="0" borderId="0" xfId="0" applyNumberFormat="1" applyFont="1"/>
    <xf numFmtId="165" fontId="6" fillId="0" borderId="2" xfId="0" applyNumberFormat="1" applyFont="1" applyBorder="1"/>
    <xf numFmtId="3" fontId="4" fillId="0" borderId="0" xfId="0" applyNumberFormat="1" applyFont="1"/>
    <xf numFmtId="10" fontId="11" fillId="0" borderId="0" xfId="0" applyNumberFormat="1" applyFont="1"/>
    <xf numFmtId="10" fontId="25" fillId="0" borderId="0" xfId="0" applyNumberFormat="1" applyFont="1" applyFill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10" fontId="13" fillId="0" borderId="2" xfId="1" applyNumberFormat="1" applyFont="1" applyBorder="1" applyAlignment="1">
      <alignment horizontal="right"/>
    </xf>
    <xf numFmtId="3" fontId="8" fillId="0" borderId="0" xfId="0" applyNumberFormat="1" applyFont="1" applyFill="1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1" fillId="0" borderId="0" xfId="0" applyFont="1" applyFill="1"/>
    <xf numFmtId="3" fontId="11" fillId="0" borderId="0" xfId="0" applyNumberFormat="1" applyFont="1" applyFill="1"/>
    <xf numFmtId="165" fontId="13" fillId="0" borderId="2" xfId="0" applyNumberFormat="1" applyFont="1" applyFill="1" applyBorder="1"/>
    <xf numFmtId="165" fontId="11" fillId="0" borderId="2" xfId="0" applyNumberFormat="1" applyFont="1" applyFill="1" applyBorder="1"/>
    <xf numFmtId="168" fontId="4" fillId="0" borderId="0" xfId="0" applyNumberFormat="1" applyFont="1" applyFill="1"/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29" fillId="0" borderId="0" xfId="0" applyFont="1" applyFill="1"/>
    <xf numFmtId="10" fontId="29" fillId="0" borderId="0" xfId="0" applyNumberFormat="1" applyFont="1" applyFill="1"/>
    <xf numFmtId="165" fontId="30" fillId="0" borderId="2" xfId="0" applyNumberFormat="1" applyFont="1" applyFill="1" applyBorder="1"/>
    <xf numFmtId="9" fontId="30" fillId="0" borderId="2" xfId="1" applyFont="1" applyFill="1" applyBorder="1"/>
    <xf numFmtId="10" fontId="30" fillId="0" borderId="2" xfId="1" applyNumberFormat="1" applyFont="1" applyFill="1" applyBorder="1"/>
    <xf numFmtId="165" fontId="8" fillId="0" borderId="0" xfId="0" applyNumberFormat="1" applyFont="1" applyFill="1" applyBorder="1"/>
    <xf numFmtId="165" fontId="8" fillId="0" borderId="0" xfId="0" applyNumberFormat="1" applyFont="1" applyFill="1" applyBorder="1" applyAlignment="1">
      <alignment horizontal="center"/>
    </xf>
    <xf numFmtId="0" fontId="24" fillId="0" borderId="0" xfId="0" applyFont="1" applyFill="1"/>
    <xf numFmtId="0" fontId="23" fillId="0" borderId="0" xfId="0" applyFont="1" applyFill="1" applyAlignment="1">
      <alignment horizontal="center"/>
    </xf>
    <xf numFmtId="0" fontId="24" fillId="0" borderId="0" xfId="0" applyFont="1" applyFill="1" applyBorder="1"/>
    <xf numFmtId="0" fontId="26" fillId="0" borderId="0" xfId="0" applyFont="1" applyFill="1" applyAlignment="1">
      <alignment horizontal="center" vertical="center"/>
    </xf>
    <xf numFmtId="0" fontId="23" fillId="0" borderId="0" xfId="0" applyFont="1" applyFill="1"/>
    <xf numFmtId="3" fontId="24" fillId="0" borderId="0" xfId="0" applyNumberFormat="1" applyFont="1" applyFill="1"/>
    <xf numFmtId="10" fontId="24" fillId="0" borderId="0" xfId="0" applyNumberFormat="1" applyFont="1" applyFill="1"/>
    <xf numFmtId="165" fontId="24" fillId="0" borderId="0" xfId="0" applyNumberFormat="1" applyFont="1" applyFill="1"/>
    <xf numFmtId="166" fontId="24" fillId="0" borderId="2" xfId="0" applyNumberFormat="1" applyFont="1" applyFill="1" applyBorder="1"/>
    <xf numFmtId="10" fontId="24" fillId="0" borderId="2" xfId="1" applyNumberFormat="1" applyFont="1" applyFill="1" applyBorder="1" applyAlignment="1">
      <alignment horizontal="right"/>
    </xf>
    <xf numFmtId="166" fontId="24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165" fontId="8" fillId="0" borderId="2" xfId="0" applyNumberFormat="1" applyFont="1" applyFill="1" applyBorder="1"/>
    <xf numFmtId="3" fontId="8" fillId="0" borderId="2" xfId="0" applyNumberFormat="1" applyFont="1" applyFill="1" applyBorder="1"/>
    <xf numFmtId="168" fontId="8" fillId="0" borderId="0" xfId="0" applyNumberFormat="1" applyFont="1" applyFill="1"/>
    <xf numFmtId="3" fontId="8" fillId="0" borderId="0" xfId="0" applyNumberFormat="1" applyFont="1" applyFill="1" applyBorder="1"/>
    <xf numFmtId="0" fontId="8" fillId="0" borderId="0" xfId="0" applyFont="1" applyFill="1" applyBorder="1"/>
    <xf numFmtId="168" fontId="8" fillId="0" borderId="0" xfId="0" applyNumberFormat="1" applyFont="1" applyFill="1" applyBorder="1"/>
    <xf numFmtId="0" fontId="9" fillId="0" borderId="0" xfId="0" applyFont="1" applyFill="1"/>
    <xf numFmtId="167" fontId="9" fillId="0" borderId="0" xfId="2" applyNumberFormat="1" applyFont="1" applyFill="1"/>
    <xf numFmtId="0" fontId="10" fillId="0" borderId="0" xfId="0" applyFont="1" applyFill="1" applyAlignment="1">
      <alignment horizontal="center" vertical="center"/>
    </xf>
    <xf numFmtId="167" fontId="10" fillId="0" borderId="0" xfId="2" applyNumberFormat="1" applyFont="1" applyFill="1" applyAlignment="1">
      <alignment horizontal="center" vertical="center"/>
    </xf>
    <xf numFmtId="167" fontId="8" fillId="0" borderId="0" xfId="2" applyNumberFormat="1" applyFont="1" applyFill="1"/>
    <xf numFmtId="0" fontId="24" fillId="0" borderId="0" xfId="0" applyFont="1" applyFill="1" applyAlignment="1">
      <alignment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166" fontId="8" fillId="0" borderId="2" xfId="0" applyNumberFormat="1" applyFont="1" applyFill="1" applyBorder="1"/>
    <xf numFmtId="167" fontId="8" fillId="0" borderId="0" xfId="2" applyNumberFormat="1" applyFont="1" applyFill="1" applyBorder="1"/>
    <xf numFmtId="3" fontId="7" fillId="0" borderId="0" xfId="0" applyNumberFormat="1" applyFont="1" applyFill="1" applyBorder="1"/>
    <xf numFmtId="166" fontId="7" fillId="0" borderId="0" xfId="0" applyNumberFormat="1" applyFont="1" applyFill="1" applyBorder="1"/>
    <xf numFmtId="167" fontId="7" fillId="0" borderId="0" xfId="2" applyNumberFormat="1" applyFont="1" applyFill="1" applyBorder="1"/>
    <xf numFmtId="0" fontId="3" fillId="0" borderId="4" xfId="0" applyFont="1" applyFill="1" applyBorder="1" applyAlignment="1">
      <alignment horizontal="center" vertical="center" wrapText="1"/>
    </xf>
    <xf numFmtId="165" fontId="29" fillId="0" borderId="0" xfId="0" applyNumberFormat="1" applyFont="1" applyFill="1" applyBorder="1"/>
    <xf numFmtId="165" fontId="11" fillId="0" borderId="0" xfId="0" applyNumberFormat="1" applyFont="1" applyFill="1" applyBorder="1"/>
    <xf numFmtId="10" fontId="8" fillId="0" borderId="2" xfId="1" applyNumberFormat="1" applyFont="1" applyBorder="1" applyAlignment="1">
      <alignment horizontal="center" vertical="center"/>
    </xf>
    <xf numFmtId="165" fontId="24" fillId="0" borderId="0" xfId="0" applyNumberFormat="1" applyFont="1" applyFill="1" applyBorder="1"/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26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Border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rightToLeft="1" tabSelected="1" view="pageBreakPreview" topLeftCell="A4" zoomScaleNormal="100" zoomScaleSheetLayoutView="100" workbookViewId="0">
      <selection activeCell="C32" sqref="C32"/>
    </sheetView>
  </sheetViews>
  <sheetFormatPr defaultRowHeight="15"/>
  <sheetData>
    <row r="1" spans="11:12">
      <c r="K1" s="39"/>
      <c r="L1" s="39"/>
    </row>
    <row r="2" spans="11:12">
      <c r="K2" s="39"/>
      <c r="L2" s="39"/>
    </row>
    <row r="3" spans="11:12">
      <c r="K3" s="39"/>
      <c r="L3" s="39"/>
    </row>
    <row r="4" spans="11:12">
      <c r="K4" s="39"/>
      <c r="L4" s="39"/>
    </row>
    <row r="5" spans="11:12">
      <c r="K5" s="39"/>
      <c r="L5" s="39"/>
    </row>
    <row r="6" spans="11:12">
      <c r="K6" s="39"/>
      <c r="L6" s="39"/>
    </row>
    <row r="7" spans="11:12">
      <c r="K7" s="39"/>
      <c r="L7" s="39"/>
    </row>
    <row r="8" spans="11:12">
      <c r="K8" s="39"/>
      <c r="L8" s="39"/>
    </row>
    <row r="9" spans="11:12">
      <c r="K9" s="39"/>
      <c r="L9" s="39"/>
    </row>
    <row r="10" spans="11:12">
      <c r="K10" s="39"/>
      <c r="L10" s="39"/>
    </row>
    <row r="11" spans="11:12">
      <c r="K11" s="39"/>
      <c r="L11" s="39"/>
    </row>
    <row r="12" spans="11:12">
      <c r="K12" s="39"/>
      <c r="L12" s="39"/>
    </row>
    <row r="13" spans="11:12">
      <c r="K13" s="39"/>
      <c r="L13" s="39"/>
    </row>
    <row r="14" spans="11:12">
      <c r="K14" s="39"/>
      <c r="L14" s="39"/>
    </row>
    <row r="15" spans="11:12">
      <c r="K15" s="39"/>
      <c r="L15" s="39"/>
    </row>
    <row r="16" spans="11:12">
      <c r="K16" s="39"/>
      <c r="L16" s="39"/>
    </row>
    <row r="17" spans="1:13">
      <c r="K17" s="39"/>
      <c r="L17" s="39"/>
    </row>
    <row r="18" spans="1:13">
      <c r="K18" s="39"/>
      <c r="L18" s="39"/>
    </row>
    <row r="19" spans="1:13" ht="15" customHeight="1"/>
    <row r="20" spans="1:13" ht="15" customHeight="1"/>
    <row r="21" spans="1:13" ht="15" customHeight="1"/>
    <row r="22" spans="1:13">
      <c r="K22" s="39"/>
      <c r="L22" s="39"/>
    </row>
    <row r="23" spans="1:13" ht="15" customHeight="1">
      <c r="A23" s="127" t="s">
        <v>100</v>
      </c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</row>
    <row r="24" spans="1:13" ht="15" customHeight="1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</row>
    <row r="25" spans="1:13" ht="15" customHeight="1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</row>
    <row r="26" spans="1:13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  <row r="27" spans="1:13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</row>
    <row r="28" spans="1:13">
      <c r="A28" s="128" t="s">
        <v>144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</row>
    <row r="29" spans="1:13">
      <c r="A29" s="128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</row>
    <row r="30" spans="1:13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R42"/>
  <sheetViews>
    <sheetView rightToLeft="1" view="pageBreakPreview" zoomScale="60" zoomScaleNormal="100" workbookViewId="0">
      <selection activeCell="K9" sqref="K9"/>
    </sheetView>
  </sheetViews>
  <sheetFormatPr defaultColWidth="9.140625" defaultRowHeight="27.75"/>
  <cols>
    <col min="1" max="1" width="42" style="18" bestFit="1" customWidth="1"/>
    <col min="2" max="2" width="1" style="18" customWidth="1"/>
    <col min="3" max="3" width="11.28515625" style="18" bestFit="1" customWidth="1"/>
    <col min="4" max="4" width="1" style="18" customWidth="1"/>
    <col min="5" max="5" width="24" style="18" bestFit="1" customWidth="1"/>
    <col min="6" max="6" width="1" style="18" customWidth="1"/>
    <col min="7" max="7" width="19" style="18" bestFit="1" customWidth="1"/>
    <col min="8" max="8" width="1" style="18" customWidth="1"/>
    <col min="9" max="9" width="20.140625" style="18" bestFit="1" customWidth="1"/>
    <col min="10" max="10" width="1" style="18" customWidth="1"/>
    <col min="11" max="11" width="13.28515625" style="18" customWidth="1"/>
    <col min="12" max="12" width="1" style="18" customWidth="1"/>
    <col min="13" max="13" width="24" style="18" bestFit="1" customWidth="1"/>
    <col min="14" max="14" width="1" style="18" customWidth="1"/>
    <col min="15" max="15" width="20.5703125" style="18" bestFit="1" customWidth="1"/>
    <col min="16" max="16" width="1" style="18" customWidth="1"/>
    <col min="17" max="17" width="20.5703125" style="18" bestFit="1" customWidth="1"/>
    <col min="18" max="18" width="1" style="18" customWidth="1"/>
    <col min="19" max="19" width="9.140625" style="18" customWidth="1"/>
    <col min="20" max="16384" width="9.140625" style="18"/>
  </cols>
  <sheetData>
    <row r="2" spans="1:18" ht="30">
      <c r="A2" s="155" t="s">
        <v>67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</row>
    <row r="3" spans="1:18" ht="30">
      <c r="A3" s="155" t="str">
        <f>'سرمایه‌گذاری در سهام '!A3:U3</f>
        <v>صورت وضعیت درآمدها</v>
      </c>
      <c r="B3" s="155"/>
      <c r="C3" s="155" t="s">
        <v>29</v>
      </c>
      <c r="D3" s="155" t="s">
        <v>29</v>
      </c>
      <c r="E3" s="155" t="s">
        <v>29</v>
      </c>
      <c r="F3" s="155" t="s">
        <v>29</v>
      </c>
      <c r="G3" s="155" t="s">
        <v>29</v>
      </c>
      <c r="H3" s="155"/>
      <c r="I3" s="155"/>
      <c r="J3" s="155"/>
      <c r="K3" s="155"/>
      <c r="L3" s="155"/>
      <c r="M3" s="155"/>
      <c r="N3" s="155"/>
      <c r="O3" s="155"/>
      <c r="P3" s="155"/>
      <c r="Q3" s="155"/>
    </row>
    <row r="4" spans="1:18" ht="30">
      <c r="A4" s="155" t="str">
        <f>'سرمایه‌گذاری در سهام '!A4:U4</f>
        <v>برای ماه منتهی به 1400/06/31</v>
      </c>
      <c r="B4" s="155"/>
      <c r="C4" s="155">
        <f>'سرمایه‌گذاری در سهام '!A4:U4</f>
        <v>0</v>
      </c>
      <c r="D4" s="155" t="s">
        <v>60</v>
      </c>
      <c r="E4" s="155" t="s">
        <v>60</v>
      </c>
      <c r="F4" s="155" t="s">
        <v>60</v>
      </c>
      <c r="G4" s="155" t="s">
        <v>60</v>
      </c>
      <c r="H4" s="155"/>
      <c r="I4" s="155"/>
      <c r="J4" s="155"/>
      <c r="K4" s="155"/>
      <c r="L4" s="155"/>
      <c r="M4" s="155"/>
      <c r="N4" s="155"/>
      <c r="O4" s="155"/>
      <c r="P4" s="155"/>
      <c r="Q4" s="155"/>
    </row>
    <row r="5" spans="1:18" ht="30"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8" ht="32.25">
      <c r="A6" s="156" t="s">
        <v>82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</row>
    <row r="7" spans="1:18" ht="32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8" ht="30">
      <c r="A8" s="155" t="s">
        <v>33</v>
      </c>
      <c r="C8" s="155" t="str">
        <f>'درآمد ناشی از فروش '!C7:I7</f>
        <v>طی شهریور ماه</v>
      </c>
      <c r="D8" s="155" t="s">
        <v>31</v>
      </c>
      <c r="E8" s="155" t="s">
        <v>31</v>
      </c>
      <c r="F8" s="155" t="s">
        <v>31</v>
      </c>
      <c r="G8" s="155" t="s">
        <v>31</v>
      </c>
      <c r="H8" s="155" t="s">
        <v>31</v>
      </c>
      <c r="I8" s="155" t="s">
        <v>31</v>
      </c>
      <c r="K8" s="155" t="str">
        <f>'درآمد ناشی از فروش '!K7:Q7</f>
        <v>از ابتدای سال مالی تا پایان شهریور ماه</v>
      </c>
      <c r="L8" s="155" t="s">
        <v>32</v>
      </c>
      <c r="M8" s="155" t="s">
        <v>32</v>
      </c>
      <c r="N8" s="155" t="s">
        <v>32</v>
      </c>
      <c r="O8" s="155" t="s">
        <v>32</v>
      </c>
      <c r="P8" s="155" t="s">
        <v>32</v>
      </c>
      <c r="Q8" s="155" t="s">
        <v>32</v>
      </c>
    </row>
    <row r="9" spans="1:18" ht="90.75" thickBot="1">
      <c r="A9" s="155" t="s">
        <v>33</v>
      </c>
      <c r="C9" s="21" t="s">
        <v>61</v>
      </c>
      <c r="D9" s="22"/>
      <c r="E9" s="21" t="s">
        <v>50</v>
      </c>
      <c r="F9" s="22"/>
      <c r="G9" s="21" t="s">
        <v>51</v>
      </c>
      <c r="H9" s="22"/>
      <c r="I9" s="21" t="s">
        <v>62</v>
      </c>
      <c r="J9" s="22"/>
      <c r="K9" s="21" t="s">
        <v>61</v>
      </c>
      <c r="L9" s="22"/>
      <c r="M9" s="21" t="s">
        <v>50</v>
      </c>
      <c r="N9" s="22"/>
      <c r="O9" s="21" t="s">
        <v>51</v>
      </c>
      <c r="P9" s="22"/>
      <c r="Q9" s="21" t="s">
        <v>62</v>
      </c>
    </row>
    <row r="10" spans="1:18" ht="36" customHeight="1">
      <c r="A10" s="7"/>
      <c r="B10" s="4"/>
      <c r="C10" s="41" t="s">
        <v>137</v>
      </c>
      <c r="D10" s="4"/>
      <c r="E10" s="41">
        <v>0</v>
      </c>
      <c r="F10" s="41"/>
      <c r="G10" s="41">
        <v>0</v>
      </c>
      <c r="H10" s="41"/>
      <c r="I10" s="41">
        <v>0</v>
      </c>
      <c r="J10" s="41"/>
      <c r="K10" s="41">
        <v>0</v>
      </c>
      <c r="L10" s="41"/>
      <c r="M10" s="41">
        <v>0</v>
      </c>
      <c r="N10" s="41"/>
      <c r="O10" s="41">
        <v>0</v>
      </c>
      <c r="P10" s="41"/>
      <c r="Q10" s="41">
        <v>0</v>
      </c>
    </row>
    <row r="11" spans="1:18" ht="43.5" thickBot="1">
      <c r="C11" s="42">
        <f>SUM(C10:C10)</f>
        <v>0</v>
      </c>
      <c r="E11" s="42">
        <f t="shared" ref="E11:R11" si="0">SUM(E10:E10)</f>
        <v>0</v>
      </c>
      <c r="F11" s="41">
        <f t="shared" si="0"/>
        <v>0</v>
      </c>
      <c r="G11" s="42">
        <f t="shared" si="0"/>
        <v>0</v>
      </c>
      <c r="H11" s="41">
        <f t="shared" si="0"/>
        <v>0</v>
      </c>
      <c r="I11" s="42">
        <f t="shared" si="0"/>
        <v>0</v>
      </c>
      <c r="J11" s="18">
        <f t="shared" si="0"/>
        <v>0</v>
      </c>
      <c r="K11" s="42">
        <f t="shared" si="0"/>
        <v>0</v>
      </c>
      <c r="L11" s="41">
        <f t="shared" si="0"/>
        <v>0</v>
      </c>
      <c r="M11" s="42">
        <f t="shared" si="0"/>
        <v>0</v>
      </c>
      <c r="N11" s="41">
        <f t="shared" si="0"/>
        <v>0</v>
      </c>
      <c r="O11" s="42">
        <f t="shared" si="0"/>
        <v>0</v>
      </c>
      <c r="P11" s="18">
        <f t="shared" si="0"/>
        <v>0</v>
      </c>
      <c r="Q11" s="42">
        <f t="shared" si="0"/>
        <v>0</v>
      </c>
      <c r="R11" s="23">
        <f t="shared" si="0"/>
        <v>0</v>
      </c>
    </row>
    <row r="12" spans="1:18" ht="28.5" thickTop="1"/>
    <row r="13" spans="1:18">
      <c r="M13" s="34"/>
    </row>
    <row r="14" spans="1:18">
      <c r="M14" s="34"/>
    </row>
    <row r="15" spans="1:18">
      <c r="M15" s="34"/>
    </row>
    <row r="16" spans="1:18">
      <c r="M16" s="34"/>
    </row>
    <row r="17" spans="13:13">
      <c r="M17" s="34"/>
    </row>
    <row r="18" spans="13:13">
      <c r="M18" s="34"/>
    </row>
    <row r="19" spans="13:13">
      <c r="M19" s="34"/>
    </row>
    <row r="20" spans="13:13">
      <c r="M20" s="34"/>
    </row>
    <row r="21" spans="13:13">
      <c r="M21" s="34"/>
    </row>
    <row r="22" spans="13:13">
      <c r="M22" s="34"/>
    </row>
    <row r="23" spans="13:13">
      <c r="M23" s="34"/>
    </row>
    <row r="24" spans="13:13">
      <c r="M24" s="34"/>
    </row>
    <row r="25" spans="13:13">
      <c r="M25" s="34"/>
    </row>
    <row r="26" spans="13:13">
      <c r="M26" s="34"/>
    </row>
    <row r="27" spans="13:13">
      <c r="M27" s="34"/>
    </row>
    <row r="28" spans="13:13">
      <c r="M28" s="34"/>
    </row>
    <row r="29" spans="13:13">
      <c r="M29" s="34"/>
    </row>
    <row r="30" spans="13:13">
      <c r="M30" s="34"/>
    </row>
    <row r="31" spans="13:13">
      <c r="M31" s="34"/>
    </row>
    <row r="32" spans="13:13">
      <c r="M32" s="34"/>
    </row>
    <row r="33" spans="13:13">
      <c r="M33" s="34"/>
    </row>
    <row r="34" spans="13:13">
      <c r="M34" s="34"/>
    </row>
    <row r="35" spans="13:13">
      <c r="M35" s="34"/>
    </row>
    <row r="36" spans="13:13">
      <c r="M36" s="34"/>
    </row>
    <row r="37" spans="13:13">
      <c r="M37" s="34"/>
    </row>
    <row r="38" spans="13:13">
      <c r="M38" s="34"/>
    </row>
    <row r="39" spans="13:13">
      <c r="M39" s="34"/>
    </row>
    <row r="40" spans="13:13">
      <c r="M40" s="34"/>
    </row>
    <row r="41" spans="13:13">
      <c r="M41" s="34"/>
    </row>
    <row r="42" spans="13:13">
      <c r="M42" s="34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M40"/>
  <sheetViews>
    <sheetView rightToLeft="1" view="pageBreakPreview" zoomScaleNormal="100" zoomScaleSheetLayoutView="100" workbookViewId="0">
      <selection activeCell="A10" sqref="A10:K13"/>
    </sheetView>
  </sheetViews>
  <sheetFormatPr defaultColWidth="9.140625" defaultRowHeight="22.5"/>
  <cols>
    <col min="1" max="1" width="26.140625" style="58" bestFit="1" customWidth="1"/>
    <col min="2" max="2" width="1" style="58" customWidth="1"/>
    <col min="3" max="3" width="31" style="58" bestFit="1" customWidth="1"/>
    <col min="4" max="4" width="1" style="58" customWidth="1"/>
    <col min="5" max="5" width="32.5703125" style="58" bestFit="1" customWidth="1"/>
    <col min="6" max="6" width="1" style="58" customWidth="1"/>
    <col min="7" max="7" width="10" style="58" customWidth="1"/>
    <col min="8" max="8" width="1" style="58" customWidth="1"/>
    <col min="9" max="9" width="32.5703125" style="58" bestFit="1" customWidth="1"/>
    <col min="10" max="10" width="1" style="58" customWidth="1"/>
    <col min="11" max="11" width="10.28515625" style="58" customWidth="1"/>
    <col min="12" max="12" width="1" style="58" customWidth="1"/>
    <col min="13" max="13" width="9.140625" style="58" customWidth="1"/>
    <col min="14" max="16384" width="9.140625" style="58"/>
  </cols>
  <sheetData>
    <row r="2" spans="1:13" ht="24">
      <c r="A2" s="157" t="s">
        <v>67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ht="24">
      <c r="A3" s="157" t="str">
        <f>'سرمایه‌گذاری در اوراق بهادار '!A3:Q3</f>
        <v>صورت وضعیت درآمدها</v>
      </c>
      <c r="B3" s="157" t="s">
        <v>29</v>
      </c>
      <c r="C3" s="157" t="s">
        <v>29</v>
      </c>
      <c r="D3" s="157" t="s">
        <v>29</v>
      </c>
      <c r="E3" s="157" t="s">
        <v>29</v>
      </c>
      <c r="F3" s="157" t="s">
        <v>29</v>
      </c>
      <c r="G3" s="157"/>
      <c r="H3" s="157"/>
      <c r="I3" s="157"/>
      <c r="J3" s="157"/>
      <c r="K3" s="157"/>
      <c r="L3" s="157"/>
      <c r="M3" s="157"/>
    </row>
    <row r="4" spans="1:13" ht="26.25">
      <c r="A4" s="158" t="str">
        <f>'سرمایه‌گذاری در اوراق بهادار '!A4:Q4</f>
        <v>برای ماه منتهی به 1400/06/31</v>
      </c>
      <c r="B4" s="158" t="s">
        <v>101</v>
      </c>
      <c r="C4" s="158" t="s">
        <v>2</v>
      </c>
      <c r="D4" s="158" t="s">
        <v>2</v>
      </c>
      <c r="E4" s="158" t="s">
        <v>2</v>
      </c>
      <c r="F4" s="158" t="s">
        <v>2</v>
      </c>
      <c r="G4" s="158"/>
      <c r="H4" s="158"/>
      <c r="I4" s="158"/>
      <c r="J4" s="158"/>
      <c r="K4" s="158"/>
      <c r="L4" s="158"/>
      <c r="M4" s="158"/>
    </row>
    <row r="5" spans="1:13" ht="24">
      <c r="B5" s="59"/>
      <c r="C5" s="59"/>
      <c r="D5" s="59"/>
      <c r="E5" s="59"/>
      <c r="F5" s="59"/>
      <c r="G5" s="59"/>
      <c r="H5" s="59"/>
      <c r="I5" s="59"/>
    </row>
    <row r="6" spans="1:13" ht="28.5">
      <c r="A6" s="160" t="s">
        <v>81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</row>
    <row r="7" spans="1:13" ht="28.5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3" ht="24.75" thickBot="1">
      <c r="A8" s="159" t="s">
        <v>53</v>
      </c>
      <c r="B8" s="159" t="s">
        <v>53</v>
      </c>
      <c r="C8" s="159" t="s">
        <v>53</v>
      </c>
      <c r="E8" s="159" t="s">
        <v>148</v>
      </c>
      <c r="F8" s="159" t="s">
        <v>31</v>
      </c>
      <c r="G8" s="159" t="s">
        <v>31</v>
      </c>
      <c r="I8" s="159" t="s">
        <v>149</v>
      </c>
      <c r="J8" s="159" t="s">
        <v>32</v>
      </c>
      <c r="K8" s="159" t="s">
        <v>32</v>
      </c>
    </row>
    <row r="9" spans="1:13" ht="48" thickBot="1">
      <c r="A9" s="61" t="s">
        <v>54</v>
      </c>
      <c r="C9" s="61" t="s">
        <v>19</v>
      </c>
      <c r="E9" s="61" t="s">
        <v>55</v>
      </c>
      <c r="G9" s="62" t="s">
        <v>56</v>
      </c>
      <c r="I9" s="61" t="s">
        <v>55</v>
      </c>
      <c r="K9" s="62" t="s">
        <v>56</v>
      </c>
    </row>
    <row r="10" spans="1:13" ht="26.25">
      <c r="A10" s="63" t="s">
        <v>26</v>
      </c>
      <c r="B10" s="64"/>
      <c r="C10" s="64" t="s">
        <v>27</v>
      </c>
      <c r="D10" s="64"/>
      <c r="E10" s="65">
        <v>3707438</v>
      </c>
      <c r="F10" s="64"/>
      <c r="G10" s="64" t="s">
        <v>38</v>
      </c>
      <c r="H10" s="64"/>
      <c r="I10" s="65">
        <v>25230412</v>
      </c>
      <c r="J10" s="64"/>
      <c r="K10" s="64" t="s">
        <v>38</v>
      </c>
    </row>
    <row r="11" spans="1:13" ht="26.25">
      <c r="A11" s="63" t="s">
        <v>63</v>
      </c>
      <c r="B11" s="64"/>
      <c r="C11" s="64" t="s">
        <v>64</v>
      </c>
      <c r="D11" s="64"/>
      <c r="E11" s="65">
        <v>98440808</v>
      </c>
      <c r="F11" s="64"/>
      <c r="G11" s="64" t="s">
        <v>38</v>
      </c>
      <c r="H11" s="64"/>
      <c r="I11" s="65">
        <v>416741221</v>
      </c>
      <c r="J11" s="64"/>
      <c r="K11" s="64" t="s">
        <v>38</v>
      </c>
    </row>
    <row r="12" spans="1:13" ht="26.25">
      <c r="A12" s="63" t="s">
        <v>63</v>
      </c>
      <c r="B12" s="64"/>
      <c r="C12" s="64" t="s">
        <v>98</v>
      </c>
      <c r="D12" s="64"/>
      <c r="E12" s="65">
        <v>0</v>
      </c>
      <c r="F12" s="64"/>
      <c r="G12" s="64" t="s">
        <v>38</v>
      </c>
      <c r="H12" s="64"/>
      <c r="I12" s="65">
        <v>150542627</v>
      </c>
      <c r="J12" s="64"/>
      <c r="K12" s="64" t="s">
        <v>38</v>
      </c>
    </row>
    <row r="13" spans="1:13" ht="26.25">
      <c r="A13" s="63" t="s">
        <v>129</v>
      </c>
      <c r="B13" s="64"/>
      <c r="C13" s="64" t="s">
        <v>130</v>
      </c>
      <c r="D13" s="64"/>
      <c r="E13" s="65">
        <v>304819</v>
      </c>
      <c r="F13" s="64"/>
      <c r="G13" s="64" t="s">
        <v>38</v>
      </c>
      <c r="H13" s="64"/>
      <c r="I13" s="65">
        <v>304819</v>
      </c>
      <c r="J13" s="64"/>
      <c r="K13" s="64" t="s">
        <v>38</v>
      </c>
    </row>
    <row r="14" spans="1:13" ht="36.75" customHeight="1" thickBot="1">
      <c r="E14" s="66">
        <f>SUM(E10:E13)</f>
        <v>102453065</v>
      </c>
      <c r="F14" s="64">
        <f t="shared" ref="F14:L14" si="0">SUM(F10:F13)</f>
        <v>0</v>
      </c>
      <c r="G14" s="67">
        <f>SUM(G10:G13)</f>
        <v>0</v>
      </c>
      <c r="H14" s="64">
        <f t="shared" si="0"/>
        <v>0</v>
      </c>
      <c r="I14" s="66">
        <f>SUM(I10:I13)</f>
        <v>592819079</v>
      </c>
      <c r="J14" s="64">
        <f t="shared" si="0"/>
        <v>0</v>
      </c>
      <c r="K14" s="67">
        <f>SUM(K10:K13)</f>
        <v>0</v>
      </c>
      <c r="L14" s="58">
        <f t="shared" si="0"/>
        <v>0</v>
      </c>
      <c r="M14" s="68"/>
    </row>
    <row r="15" spans="1:13" ht="23.25" thickTop="1">
      <c r="M15" s="68"/>
    </row>
    <row r="16" spans="1:13">
      <c r="M16" s="68"/>
    </row>
    <row r="17" spans="13:13">
      <c r="M17" s="68"/>
    </row>
    <row r="18" spans="13:13">
      <c r="M18" s="68"/>
    </row>
    <row r="19" spans="13:13">
      <c r="M19" s="68"/>
    </row>
    <row r="20" spans="13:13">
      <c r="M20" s="68"/>
    </row>
    <row r="21" spans="13:13">
      <c r="M21" s="68"/>
    </row>
    <row r="22" spans="13:13">
      <c r="M22" s="68"/>
    </row>
    <row r="23" spans="13:13">
      <c r="M23" s="68"/>
    </row>
    <row r="24" spans="13:13">
      <c r="M24" s="68"/>
    </row>
    <row r="25" spans="13:13">
      <c r="M25" s="68"/>
    </row>
    <row r="26" spans="13:13">
      <c r="M26" s="68"/>
    </row>
    <row r="27" spans="13:13">
      <c r="M27" s="68"/>
    </row>
    <row r="28" spans="13:13">
      <c r="M28" s="68"/>
    </row>
    <row r="29" spans="13:13">
      <c r="M29" s="68"/>
    </row>
    <row r="30" spans="13:13">
      <c r="M30" s="68"/>
    </row>
    <row r="31" spans="13:13">
      <c r="M31" s="68"/>
    </row>
    <row r="32" spans="13:13">
      <c r="M32" s="68"/>
    </row>
    <row r="33" spans="13:13">
      <c r="M33" s="68"/>
    </row>
    <row r="34" spans="13:13">
      <c r="M34" s="68"/>
    </row>
    <row r="35" spans="13:13">
      <c r="M35" s="68"/>
    </row>
    <row r="36" spans="13:13">
      <c r="M36" s="68"/>
    </row>
    <row r="37" spans="13:13">
      <c r="M37" s="68"/>
    </row>
    <row r="38" spans="13:13">
      <c r="M38" s="68"/>
    </row>
    <row r="39" spans="13:13">
      <c r="M39" s="68"/>
    </row>
    <row r="40" spans="13:13">
      <c r="M40" s="68"/>
    </row>
  </sheetData>
  <autoFilter ref="A9:M9" xr:uid="{00000000-0009-0000-0000-00000A000000}">
    <sortState xmlns:xlrd2="http://schemas.microsoft.com/office/spreadsheetml/2017/richdata2" ref="A10:M13">
      <sortCondition descending="1" ref="I9"/>
    </sortState>
  </autoFilter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M43"/>
  <sheetViews>
    <sheetView rightToLeft="1" view="pageBreakPreview" topLeftCell="A4" zoomScaleNormal="100" zoomScaleSheetLayoutView="100" workbookViewId="0">
      <selection activeCell="E15" sqref="E15"/>
    </sheetView>
  </sheetViews>
  <sheetFormatPr defaultColWidth="12.140625" defaultRowHeight="22.5"/>
  <cols>
    <col min="1" max="1" width="42.42578125" style="1" bestFit="1" customWidth="1"/>
    <col min="2" max="2" width="2.5703125" style="1" customWidth="1"/>
    <col min="3" max="3" width="18.5703125" style="1" bestFit="1" customWidth="1"/>
    <col min="4" max="4" width="0.7109375" style="1" customWidth="1"/>
    <col min="5" max="5" width="19.85546875" style="1" customWidth="1"/>
    <col min="6" max="16384" width="12.140625" style="1"/>
  </cols>
  <sheetData>
    <row r="2" spans="1:13" ht="24">
      <c r="A2" s="163" t="s">
        <v>67</v>
      </c>
      <c r="B2" s="163"/>
      <c r="C2" s="163"/>
      <c r="D2" s="163"/>
      <c r="E2" s="163"/>
    </row>
    <row r="3" spans="1:13" ht="24">
      <c r="A3" s="163" t="s">
        <v>29</v>
      </c>
      <c r="B3" s="163" t="s">
        <v>29</v>
      </c>
      <c r="C3" s="163" t="s">
        <v>29</v>
      </c>
      <c r="D3" s="163" t="s">
        <v>29</v>
      </c>
      <c r="E3" s="163"/>
    </row>
    <row r="4" spans="1:13" ht="24">
      <c r="A4" s="163" t="str">
        <f>'درآمد سپرده بانکی '!A4:M4</f>
        <v>برای ماه منتهی به 1400/06/31</v>
      </c>
      <c r="B4" s="163" t="s">
        <v>2</v>
      </c>
      <c r="C4" s="163" t="s">
        <v>2</v>
      </c>
      <c r="D4" s="163" t="s">
        <v>2</v>
      </c>
      <c r="E4" s="163"/>
    </row>
    <row r="5" spans="1:13" ht="24">
      <c r="A5" s="28"/>
      <c r="B5" s="28"/>
      <c r="C5" s="28"/>
      <c r="D5" s="28"/>
      <c r="E5" s="28"/>
    </row>
    <row r="6" spans="1:13" ht="28.5">
      <c r="A6" s="137" t="s">
        <v>83</v>
      </c>
      <c r="B6" s="137"/>
      <c r="C6" s="137"/>
      <c r="D6" s="137"/>
      <c r="E6" s="137"/>
    </row>
    <row r="7" spans="1:13" ht="28.5">
      <c r="A7" s="30"/>
      <c r="B7" s="30"/>
      <c r="C7" s="30"/>
      <c r="D7" s="30"/>
      <c r="E7" s="30"/>
    </row>
    <row r="8" spans="1:13" ht="48.75" thickBot="1">
      <c r="A8" s="161" t="s">
        <v>57</v>
      </c>
      <c r="C8" s="3" t="s">
        <v>148</v>
      </c>
      <c r="E8" s="44" t="s">
        <v>149</v>
      </c>
    </row>
    <row r="9" spans="1:13" ht="24.75" thickBot="1">
      <c r="A9" s="162" t="s">
        <v>57</v>
      </c>
      <c r="C9" s="3" t="s">
        <v>22</v>
      </c>
      <c r="E9" s="3" t="s">
        <v>22</v>
      </c>
    </row>
    <row r="10" spans="1:13" ht="24">
      <c r="A10" s="2" t="s">
        <v>66</v>
      </c>
      <c r="C10" s="52">
        <v>0</v>
      </c>
      <c r="E10" s="52">
        <v>390039553</v>
      </c>
    </row>
    <row r="11" spans="1:13" ht="24">
      <c r="A11" s="2" t="s">
        <v>111</v>
      </c>
      <c r="C11" s="52">
        <v>0</v>
      </c>
      <c r="E11" s="52">
        <v>2424</v>
      </c>
    </row>
    <row r="12" spans="1:13" ht="24">
      <c r="A12" s="2" t="s">
        <v>112</v>
      </c>
      <c r="C12" s="52">
        <v>62124833</v>
      </c>
      <c r="E12" s="52">
        <v>189575218</v>
      </c>
    </row>
    <row r="13" spans="1:13" ht="24.75" thickBot="1">
      <c r="A13" s="2" t="s">
        <v>38</v>
      </c>
      <c r="C13" s="51">
        <f>SUM(C10:C12)</f>
        <v>62124833</v>
      </c>
      <c r="E13" s="51">
        <f>SUM(E10:E12)</f>
        <v>579617195</v>
      </c>
    </row>
    <row r="14" spans="1:13" ht="23.25" thickTop="1">
      <c r="M14" s="33"/>
    </row>
    <row r="15" spans="1:13">
      <c r="M15" s="33"/>
    </row>
    <row r="16" spans="1:13">
      <c r="M16" s="33"/>
    </row>
    <row r="17" spans="13:13">
      <c r="M17" s="33"/>
    </row>
    <row r="18" spans="13:13">
      <c r="M18" s="33"/>
    </row>
    <row r="19" spans="13:13">
      <c r="M19" s="33"/>
    </row>
    <row r="20" spans="13:13">
      <c r="M20" s="33"/>
    </row>
    <row r="21" spans="13:13">
      <c r="M21" s="33"/>
    </row>
    <row r="22" spans="13:13">
      <c r="M22" s="33"/>
    </row>
    <row r="23" spans="13:13">
      <c r="M23" s="33"/>
    </row>
    <row r="24" spans="13:13">
      <c r="M24" s="33"/>
    </row>
    <row r="25" spans="13:13">
      <c r="M25" s="33"/>
    </row>
    <row r="26" spans="13:13">
      <c r="M26" s="33"/>
    </row>
    <row r="27" spans="13:13">
      <c r="M27" s="33"/>
    </row>
    <row r="28" spans="13:13">
      <c r="M28" s="33"/>
    </row>
    <row r="29" spans="13:13">
      <c r="M29" s="33"/>
    </row>
    <row r="30" spans="13:13">
      <c r="M30" s="33"/>
    </row>
    <row r="31" spans="13:13">
      <c r="M31" s="33"/>
    </row>
    <row r="32" spans="13:13">
      <c r="M32" s="33"/>
    </row>
    <row r="33" spans="13:13">
      <c r="M33" s="33"/>
    </row>
    <row r="34" spans="13:13">
      <c r="M34" s="33"/>
    </row>
    <row r="35" spans="13:13">
      <c r="M35" s="33"/>
    </row>
    <row r="36" spans="13:13">
      <c r="M36" s="33"/>
    </row>
    <row r="37" spans="13:13">
      <c r="M37" s="33"/>
    </row>
    <row r="38" spans="13:13">
      <c r="M38" s="33"/>
    </row>
    <row r="39" spans="13:13">
      <c r="M39" s="33"/>
    </row>
    <row r="40" spans="13:13">
      <c r="M40" s="33"/>
    </row>
    <row r="41" spans="13:13">
      <c r="M41" s="33"/>
    </row>
    <row r="42" spans="13:13">
      <c r="M42" s="33"/>
    </row>
    <row r="43" spans="13:13">
      <c r="M43" s="33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45"/>
  <sheetViews>
    <sheetView rightToLeft="1" view="pageBreakPreview" zoomScale="50" zoomScaleNormal="60" zoomScaleSheetLayoutView="50" workbookViewId="0">
      <selection activeCell="Y42" sqref="Y42"/>
    </sheetView>
  </sheetViews>
  <sheetFormatPr defaultColWidth="9.140625" defaultRowHeight="31.5"/>
  <cols>
    <col min="1" max="1" width="51.7109375" style="87" customWidth="1"/>
    <col min="2" max="2" width="1" style="87" customWidth="1"/>
    <col min="3" max="3" width="20.5703125" style="87" customWidth="1"/>
    <col min="4" max="4" width="1" style="87" customWidth="1"/>
    <col min="5" max="5" width="29.85546875" style="87" bestFit="1" customWidth="1"/>
    <col min="6" max="6" width="0.7109375" style="87" customWidth="1"/>
    <col min="7" max="7" width="30" style="87" bestFit="1" customWidth="1"/>
    <col min="8" max="8" width="1.140625" style="87" customWidth="1"/>
    <col min="9" max="9" width="20.7109375" style="87" bestFit="1" customWidth="1"/>
    <col min="10" max="10" width="0.5703125" style="87" customWidth="1"/>
    <col min="11" max="11" width="33.42578125" style="87" customWidth="1"/>
    <col min="12" max="12" width="0.7109375" style="87" customWidth="1"/>
    <col min="13" max="13" width="20.85546875" style="87" bestFit="1" customWidth="1"/>
    <col min="14" max="14" width="0.85546875" style="87" customWidth="1"/>
    <col min="15" max="15" width="29.85546875" style="87" bestFit="1" customWidth="1"/>
    <col min="16" max="16" width="1" style="87" customWidth="1"/>
    <col min="17" max="17" width="20.5703125" style="87" bestFit="1" customWidth="1"/>
    <col min="18" max="18" width="1" style="87" customWidth="1"/>
    <col min="19" max="19" width="18.140625" style="87" bestFit="1" customWidth="1"/>
    <col min="20" max="20" width="1" style="87" customWidth="1"/>
    <col min="21" max="21" width="33" style="87" customWidth="1"/>
    <col min="22" max="22" width="0.85546875" style="87" customWidth="1"/>
    <col min="23" max="23" width="32.7109375" style="87" customWidth="1"/>
    <col min="24" max="24" width="1" style="87" customWidth="1"/>
    <col min="25" max="25" width="19.5703125" style="87" customWidth="1"/>
    <col min="26" max="26" width="1" style="87" customWidth="1"/>
    <col min="27" max="16384" width="9.140625" style="87"/>
  </cols>
  <sheetData>
    <row r="2" spans="1:25" ht="47.25" customHeight="1">
      <c r="A2" s="130" t="s">
        <v>67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</row>
    <row r="3" spans="1:25" ht="47.25" customHeight="1">
      <c r="A3" s="130" t="s">
        <v>96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1:25" ht="47.25" customHeight="1">
      <c r="A4" s="130" t="s">
        <v>145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1:25" ht="47.25" customHeight="1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</row>
    <row r="6" spans="1:25" s="40" customFormat="1" ht="47.25" customHeight="1">
      <c r="A6" s="29" t="s">
        <v>68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spans="1:25" s="40" customFormat="1" ht="47.25" customHeight="1">
      <c r="A7" s="29" t="s">
        <v>69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25">
      <c r="C8" s="89"/>
      <c r="D8" s="89"/>
      <c r="E8" s="89"/>
      <c r="F8" s="89"/>
      <c r="G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</row>
    <row r="9" spans="1:25" ht="40.5" customHeight="1">
      <c r="A9" s="131" t="s">
        <v>3</v>
      </c>
      <c r="C9" s="129" t="s">
        <v>138</v>
      </c>
      <c r="D9" s="129" t="s">
        <v>105</v>
      </c>
      <c r="E9" s="129" t="s">
        <v>105</v>
      </c>
      <c r="F9" s="129" t="s">
        <v>105</v>
      </c>
      <c r="G9" s="129" t="s">
        <v>105</v>
      </c>
      <c r="I9" s="129" t="s">
        <v>4</v>
      </c>
      <c r="J9" s="129" t="s">
        <v>4</v>
      </c>
      <c r="K9" s="129" t="s">
        <v>4</v>
      </c>
      <c r="L9" s="129" t="s">
        <v>4</v>
      </c>
      <c r="M9" s="129" t="s">
        <v>4</v>
      </c>
      <c r="N9" s="129" t="s">
        <v>4</v>
      </c>
      <c r="O9" s="129" t="s">
        <v>4</v>
      </c>
      <c r="Q9" s="129" t="s">
        <v>146</v>
      </c>
      <c r="R9" s="129" t="s">
        <v>106</v>
      </c>
      <c r="S9" s="129" t="s">
        <v>106</v>
      </c>
      <c r="T9" s="129" t="s">
        <v>106</v>
      </c>
      <c r="U9" s="129" t="s">
        <v>106</v>
      </c>
      <c r="V9" s="129" t="s">
        <v>106</v>
      </c>
      <c r="W9" s="129" t="s">
        <v>106</v>
      </c>
      <c r="X9" s="129" t="s">
        <v>106</v>
      </c>
      <c r="Y9" s="129" t="s">
        <v>106</v>
      </c>
    </row>
    <row r="10" spans="1:25" ht="33.75">
      <c r="A10" s="131" t="s">
        <v>3</v>
      </c>
      <c r="C10" s="131" t="s">
        <v>6</v>
      </c>
      <c r="E10" s="131" t="s">
        <v>7</v>
      </c>
      <c r="G10" s="131" t="s">
        <v>8</v>
      </c>
      <c r="I10" s="131" t="s">
        <v>9</v>
      </c>
      <c r="J10" s="131" t="s">
        <v>9</v>
      </c>
      <c r="K10" s="131" t="s">
        <v>9</v>
      </c>
      <c r="M10" s="131" t="s">
        <v>10</v>
      </c>
      <c r="N10" s="131" t="s">
        <v>10</v>
      </c>
      <c r="O10" s="131" t="s">
        <v>10</v>
      </c>
      <c r="Q10" s="131" t="s">
        <v>6</v>
      </c>
      <c r="S10" s="131" t="s">
        <v>11</v>
      </c>
      <c r="U10" s="131" t="s">
        <v>7</v>
      </c>
      <c r="W10" s="131" t="s">
        <v>8</v>
      </c>
      <c r="Y10" s="132" t="s">
        <v>12</v>
      </c>
    </row>
    <row r="11" spans="1:25" ht="60.75" customHeight="1">
      <c r="A11" s="131" t="s">
        <v>3</v>
      </c>
      <c r="C11" s="131" t="s">
        <v>6</v>
      </c>
      <c r="E11" s="131" t="s">
        <v>7</v>
      </c>
      <c r="G11" s="131" t="s">
        <v>8</v>
      </c>
      <c r="I11" s="90" t="s">
        <v>6</v>
      </c>
      <c r="K11" s="90" t="s">
        <v>7</v>
      </c>
      <c r="M11" s="90" t="s">
        <v>6</v>
      </c>
      <c r="O11" s="90" t="s">
        <v>13</v>
      </c>
      <c r="Q11" s="131" t="s">
        <v>6</v>
      </c>
      <c r="S11" s="131" t="s">
        <v>11</v>
      </c>
      <c r="U11" s="131" t="s">
        <v>7</v>
      </c>
      <c r="W11" s="131" t="s">
        <v>8</v>
      </c>
      <c r="Y11" s="132" t="s">
        <v>12</v>
      </c>
    </row>
    <row r="12" spans="1:25" ht="41.25" customHeight="1">
      <c r="A12" s="91" t="s">
        <v>89</v>
      </c>
      <c r="C12" s="126">
        <v>12400000</v>
      </c>
      <c r="D12" s="126"/>
      <c r="E12" s="126">
        <v>206943869452</v>
      </c>
      <c r="F12" s="126"/>
      <c r="G12" s="126">
        <v>347722666200</v>
      </c>
      <c r="H12" s="126"/>
      <c r="I12" s="126">
        <v>2103119</v>
      </c>
      <c r="J12" s="126"/>
      <c r="K12" s="126">
        <v>55894502398</v>
      </c>
      <c r="L12" s="126"/>
      <c r="M12" s="126">
        <v>-200000</v>
      </c>
      <c r="N12" s="126"/>
      <c r="O12" s="126">
        <v>5614394468</v>
      </c>
      <c r="P12" s="126"/>
      <c r="Q12" s="126">
        <v>14303119</v>
      </c>
      <c r="R12" s="126"/>
      <c r="S12" s="126">
        <v>22930</v>
      </c>
      <c r="T12" s="126"/>
      <c r="U12" s="126">
        <v>259315843549</v>
      </c>
      <c r="V12" s="126"/>
      <c r="W12" s="126">
        <v>326019094083.914</v>
      </c>
      <c r="Y12" s="93">
        <f t="shared" ref="Y12:Y40" si="0">W12/2501003169173</f>
        <v>0.13035533025402676</v>
      </c>
    </row>
    <row r="13" spans="1:25" ht="41.25" customHeight="1">
      <c r="A13" s="91" t="s">
        <v>88</v>
      </c>
      <c r="C13" s="126">
        <v>14000000</v>
      </c>
      <c r="D13" s="126"/>
      <c r="E13" s="126">
        <v>166660873417</v>
      </c>
      <c r="F13" s="126"/>
      <c r="G13" s="126">
        <v>226146375000</v>
      </c>
      <c r="H13" s="126"/>
      <c r="I13" s="126">
        <v>4100000</v>
      </c>
      <c r="J13" s="126"/>
      <c r="K13" s="126">
        <v>64204517748</v>
      </c>
      <c r="L13" s="126"/>
      <c r="M13" s="126">
        <v>-100000</v>
      </c>
      <c r="N13" s="126"/>
      <c r="O13" s="126">
        <v>1684914782</v>
      </c>
      <c r="P13" s="126"/>
      <c r="Q13" s="126">
        <v>18000000</v>
      </c>
      <c r="R13" s="126"/>
      <c r="S13" s="126">
        <v>13800</v>
      </c>
      <c r="T13" s="126"/>
      <c r="U13" s="126">
        <v>229655184507</v>
      </c>
      <c r="V13" s="126"/>
      <c r="W13" s="126">
        <v>246922020000</v>
      </c>
      <c r="Y13" s="93">
        <f t="shared" si="0"/>
        <v>9.8729191167578181E-2</v>
      </c>
    </row>
    <row r="14" spans="1:25" ht="41.25" customHeight="1">
      <c r="A14" s="91" t="s">
        <v>85</v>
      </c>
      <c r="C14" s="126">
        <v>2900000</v>
      </c>
      <c r="D14" s="126"/>
      <c r="E14" s="126">
        <v>88548559506</v>
      </c>
      <c r="F14" s="126"/>
      <c r="G14" s="126">
        <v>216292357350</v>
      </c>
      <c r="H14" s="126"/>
      <c r="I14" s="126">
        <v>100000</v>
      </c>
      <c r="J14" s="126"/>
      <c r="K14" s="126">
        <v>7612557877</v>
      </c>
      <c r="L14" s="126"/>
      <c r="M14" s="126">
        <v>0</v>
      </c>
      <c r="N14" s="126"/>
      <c r="O14" s="126">
        <v>0</v>
      </c>
      <c r="P14" s="126"/>
      <c r="Q14" s="126">
        <v>3000000</v>
      </c>
      <c r="R14" s="126"/>
      <c r="S14" s="126">
        <v>76710</v>
      </c>
      <c r="T14" s="126"/>
      <c r="U14" s="126">
        <v>96161117383</v>
      </c>
      <c r="V14" s="126"/>
      <c r="W14" s="126">
        <v>228760726500</v>
      </c>
      <c r="Y14" s="93">
        <f t="shared" si="0"/>
        <v>9.1467587614310661E-2</v>
      </c>
    </row>
    <row r="15" spans="1:25" ht="41.25" customHeight="1">
      <c r="A15" s="91" t="s">
        <v>92</v>
      </c>
      <c r="C15" s="126">
        <v>1050000</v>
      </c>
      <c r="D15" s="126"/>
      <c r="E15" s="126">
        <v>107117407455</v>
      </c>
      <c r="F15" s="126"/>
      <c r="G15" s="126">
        <v>207652472370</v>
      </c>
      <c r="H15" s="126"/>
      <c r="I15" s="126">
        <v>320000</v>
      </c>
      <c r="J15" s="126"/>
      <c r="K15" s="126">
        <v>60989939305</v>
      </c>
      <c r="L15" s="126"/>
      <c r="M15" s="126">
        <v>0</v>
      </c>
      <c r="N15" s="126"/>
      <c r="O15" s="126">
        <v>0</v>
      </c>
      <c r="P15" s="126"/>
      <c r="Q15" s="126">
        <v>1370000</v>
      </c>
      <c r="R15" s="126"/>
      <c r="S15" s="126">
        <v>161152</v>
      </c>
      <c r="T15" s="126"/>
      <c r="U15" s="126">
        <v>168107346760</v>
      </c>
      <c r="V15" s="126"/>
      <c r="W15" s="126">
        <v>219464609472</v>
      </c>
      <c r="Y15" s="93">
        <f t="shared" si="0"/>
        <v>8.775063229710732E-2</v>
      </c>
    </row>
    <row r="16" spans="1:25" ht="41.25" customHeight="1">
      <c r="A16" s="91" t="s">
        <v>107</v>
      </c>
      <c r="C16" s="126">
        <v>18666666</v>
      </c>
      <c r="D16" s="126"/>
      <c r="E16" s="126">
        <v>108321664343</v>
      </c>
      <c r="F16" s="126"/>
      <c r="G16" s="126">
        <v>119683615725.58501</v>
      </c>
      <c r="H16" s="126"/>
      <c r="I16" s="126">
        <v>10000000</v>
      </c>
      <c r="J16" s="126"/>
      <c r="K16" s="126">
        <v>67468667356</v>
      </c>
      <c r="L16" s="126"/>
      <c r="M16" s="126">
        <v>0</v>
      </c>
      <c r="N16" s="126"/>
      <c r="O16" s="126">
        <v>0</v>
      </c>
      <c r="P16" s="126"/>
      <c r="Q16" s="126">
        <v>28666666</v>
      </c>
      <c r="R16" s="126"/>
      <c r="S16" s="126">
        <v>5800</v>
      </c>
      <c r="T16" s="126"/>
      <c r="U16" s="126">
        <v>175790331699</v>
      </c>
      <c r="V16" s="126"/>
      <c r="W16" s="126">
        <v>165277376156.34</v>
      </c>
      <c r="Y16" s="93">
        <f t="shared" si="0"/>
        <v>6.6084432916169319E-2</v>
      </c>
    </row>
    <row r="17" spans="1:25" ht="41.25" customHeight="1">
      <c r="A17" s="91" t="s">
        <v>91</v>
      </c>
      <c r="C17" s="126">
        <v>9000000</v>
      </c>
      <c r="D17" s="126"/>
      <c r="E17" s="126">
        <v>168239835658</v>
      </c>
      <c r="F17" s="126"/>
      <c r="G17" s="126">
        <v>175350420000</v>
      </c>
      <c r="H17" s="126"/>
      <c r="I17" s="126">
        <v>400000</v>
      </c>
      <c r="J17" s="126"/>
      <c r="K17" s="126">
        <v>7651841126</v>
      </c>
      <c r="L17" s="126"/>
      <c r="M17" s="126">
        <v>-400000</v>
      </c>
      <c r="N17" s="126"/>
      <c r="O17" s="126">
        <v>7972096763</v>
      </c>
      <c r="P17" s="126"/>
      <c r="Q17" s="126">
        <v>9000000</v>
      </c>
      <c r="R17" s="126"/>
      <c r="S17" s="126">
        <v>17930</v>
      </c>
      <c r="T17" s="126"/>
      <c r="U17" s="126">
        <v>168406924580</v>
      </c>
      <c r="V17" s="126"/>
      <c r="W17" s="126">
        <v>160409848500</v>
      </c>
      <c r="Y17" s="93">
        <f t="shared" si="0"/>
        <v>6.4138202812850612E-2</v>
      </c>
    </row>
    <row r="18" spans="1:25" ht="41.25" customHeight="1">
      <c r="A18" s="91" t="s">
        <v>90</v>
      </c>
      <c r="C18" s="126">
        <v>14000000</v>
      </c>
      <c r="D18" s="126"/>
      <c r="E18" s="126">
        <v>126191781476</v>
      </c>
      <c r="F18" s="126"/>
      <c r="G18" s="126">
        <v>172010412000</v>
      </c>
      <c r="H18" s="126"/>
      <c r="I18" s="126">
        <v>1600000</v>
      </c>
      <c r="J18" s="126"/>
      <c r="K18" s="126">
        <v>19159528919</v>
      </c>
      <c r="L18" s="126"/>
      <c r="M18" s="126">
        <v>0</v>
      </c>
      <c r="N18" s="126"/>
      <c r="O18" s="126">
        <v>0</v>
      </c>
      <c r="P18" s="126"/>
      <c r="Q18" s="126">
        <v>15600000</v>
      </c>
      <c r="R18" s="126"/>
      <c r="S18" s="126">
        <v>10100</v>
      </c>
      <c r="T18" s="126"/>
      <c r="U18" s="126">
        <v>145351310395</v>
      </c>
      <c r="V18" s="126"/>
      <c r="W18" s="126">
        <v>156622518000</v>
      </c>
      <c r="Y18" s="93">
        <f t="shared" si="0"/>
        <v>6.2623878262333413E-2</v>
      </c>
    </row>
    <row r="19" spans="1:25" ht="41.25" customHeight="1">
      <c r="A19" s="91" t="s">
        <v>84</v>
      </c>
      <c r="C19" s="126">
        <v>580000</v>
      </c>
      <c r="D19" s="126"/>
      <c r="E19" s="126">
        <v>58793886697</v>
      </c>
      <c r="F19" s="126"/>
      <c r="G19" s="126">
        <v>93153021930</v>
      </c>
      <c r="H19" s="126"/>
      <c r="I19" s="126">
        <v>320131</v>
      </c>
      <c r="J19" s="126"/>
      <c r="K19" s="126">
        <v>49358006390</v>
      </c>
      <c r="L19" s="126"/>
      <c r="M19" s="126">
        <v>-18408</v>
      </c>
      <c r="N19" s="126"/>
      <c r="O19" s="126">
        <v>2818173677</v>
      </c>
      <c r="P19" s="126"/>
      <c r="Q19" s="126">
        <v>881723</v>
      </c>
      <c r="R19" s="126"/>
      <c r="S19" s="126">
        <v>154780</v>
      </c>
      <c r="T19" s="126"/>
      <c r="U19" s="126">
        <v>105942179865</v>
      </c>
      <c r="V19" s="126"/>
      <c r="W19" s="126">
        <v>135661071078.657</v>
      </c>
      <c r="Y19" s="93">
        <f t="shared" si="0"/>
        <v>5.4242662604668222E-2</v>
      </c>
    </row>
    <row r="20" spans="1:25" ht="41.25" customHeight="1">
      <c r="A20" s="91" t="s">
        <v>86</v>
      </c>
      <c r="C20" s="126">
        <v>4800000</v>
      </c>
      <c r="D20" s="126"/>
      <c r="E20" s="126">
        <v>104228581530</v>
      </c>
      <c r="F20" s="126"/>
      <c r="G20" s="126">
        <v>120956004000</v>
      </c>
      <c r="H20" s="126"/>
      <c r="I20" s="126">
        <v>0</v>
      </c>
      <c r="J20" s="126"/>
      <c r="K20" s="126">
        <v>0</v>
      </c>
      <c r="L20" s="126"/>
      <c r="M20" s="126">
        <v>-800000</v>
      </c>
      <c r="N20" s="126"/>
      <c r="O20" s="126">
        <v>24161532599</v>
      </c>
      <c r="P20" s="126"/>
      <c r="Q20" s="126">
        <v>4000000</v>
      </c>
      <c r="R20" s="126"/>
      <c r="S20" s="126">
        <v>29140</v>
      </c>
      <c r="T20" s="126"/>
      <c r="U20" s="126">
        <v>86857151279</v>
      </c>
      <c r="V20" s="126"/>
      <c r="W20" s="126">
        <v>115866468000</v>
      </c>
      <c r="Y20" s="93">
        <f t="shared" si="0"/>
        <v>4.6327997272515756E-2</v>
      </c>
    </row>
    <row r="21" spans="1:25" ht="41.25" customHeight="1">
      <c r="A21" s="91" t="s">
        <v>93</v>
      </c>
      <c r="C21" s="126">
        <v>17000000</v>
      </c>
      <c r="D21" s="126"/>
      <c r="E21" s="126">
        <v>67159401636</v>
      </c>
      <c r="F21" s="126"/>
      <c r="G21" s="126">
        <v>69978137850</v>
      </c>
      <c r="H21" s="126"/>
      <c r="I21" s="126">
        <v>5800000</v>
      </c>
      <c r="J21" s="126"/>
      <c r="K21" s="126">
        <v>22372030116</v>
      </c>
      <c r="L21" s="126"/>
      <c r="M21" s="126">
        <v>0</v>
      </c>
      <c r="N21" s="126"/>
      <c r="O21" s="126">
        <v>0</v>
      </c>
      <c r="P21" s="126"/>
      <c r="Q21" s="126">
        <v>22800000</v>
      </c>
      <c r="R21" s="126"/>
      <c r="S21" s="126">
        <v>3662</v>
      </c>
      <c r="T21" s="126"/>
      <c r="U21" s="126">
        <v>89531431752</v>
      </c>
      <c r="V21" s="126"/>
      <c r="W21" s="126">
        <v>82996813080</v>
      </c>
      <c r="Y21" s="93">
        <f t="shared" si="0"/>
        <v>3.3185409000279012E-2</v>
      </c>
    </row>
    <row r="22" spans="1:25" ht="41.25" customHeight="1">
      <c r="A22" s="91" t="s">
        <v>104</v>
      </c>
      <c r="C22" s="126">
        <v>4000000</v>
      </c>
      <c r="D22" s="126"/>
      <c r="E22" s="126">
        <v>101628846577</v>
      </c>
      <c r="F22" s="126"/>
      <c r="G22" s="126">
        <v>100756908000</v>
      </c>
      <c r="H22" s="126"/>
      <c r="I22" s="126">
        <v>0</v>
      </c>
      <c r="J22" s="126"/>
      <c r="K22" s="126">
        <v>0</v>
      </c>
      <c r="L22" s="126"/>
      <c r="M22" s="126">
        <v>0</v>
      </c>
      <c r="N22" s="126"/>
      <c r="O22" s="126">
        <v>0</v>
      </c>
      <c r="P22" s="126"/>
      <c r="Q22" s="126">
        <v>4000000</v>
      </c>
      <c r="R22" s="126"/>
      <c r="S22" s="126">
        <v>20360</v>
      </c>
      <c r="T22" s="126"/>
      <c r="U22" s="126">
        <v>101628846577</v>
      </c>
      <c r="V22" s="126"/>
      <c r="W22" s="126">
        <v>80955432000</v>
      </c>
      <c r="Y22" s="93">
        <f t="shared" si="0"/>
        <v>3.2369184092945119E-2</v>
      </c>
    </row>
    <row r="23" spans="1:25" ht="41.25" customHeight="1">
      <c r="A23" s="91" t="s">
        <v>126</v>
      </c>
      <c r="C23" s="126">
        <v>2400000</v>
      </c>
      <c r="D23" s="126"/>
      <c r="E23" s="126">
        <v>60833809676</v>
      </c>
      <c r="F23" s="126"/>
      <c r="G23" s="126">
        <v>71690886000</v>
      </c>
      <c r="H23" s="126"/>
      <c r="I23" s="126">
        <v>0</v>
      </c>
      <c r="J23" s="126"/>
      <c r="K23" s="126">
        <v>0</v>
      </c>
      <c r="L23" s="126"/>
      <c r="M23" s="126">
        <v>0</v>
      </c>
      <c r="N23" s="126"/>
      <c r="O23" s="126">
        <v>0</v>
      </c>
      <c r="P23" s="126"/>
      <c r="Q23" s="126">
        <v>2400000</v>
      </c>
      <c r="R23" s="126"/>
      <c r="S23" s="126">
        <v>28810</v>
      </c>
      <c r="T23" s="126"/>
      <c r="U23" s="126">
        <v>60833809676</v>
      </c>
      <c r="V23" s="126"/>
      <c r="W23" s="126">
        <v>68732593200</v>
      </c>
      <c r="Y23" s="93">
        <f t="shared" si="0"/>
        <v>2.7482009638047609E-2</v>
      </c>
    </row>
    <row r="24" spans="1:25" ht="41.25" customHeight="1">
      <c r="A24" s="91" t="s">
        <v>141</v>
      </c>
      <c r="C24" s="126">
        <v>3181719</v>
      </c>
      <c r="D24" s="126"/>
      <c r="E24" s="126">
        <v>42154595031</v>
      </c>
      <c r="F24" s="126"/>
      <c r="G24" s="126">
        <v>46967398413.457497</v>
      </c>
      <c r="H24" s="126"/>
      <c r="I24" s="126">
        <v>1218281</v>
      </c>
      <c r="J24" s="126"/>
      <c r="K24" s="126">
        <v>20440682549</v>
      </c>
      <c r="L24" s="126"/>
      <c r="M24" s="126">
        <v>0</v>
      </c>
      <c r="N24" s="126"/>
      <c r="O24" s="126">
        <v>0</v>
      </c>
      <c r="P24" s="126"/>
      <c r="Q24" s="126">
        <v>4400000</v>
      </c>
      <c r="R24" s="126"/>
      <c r="S24" s="126">
        <v>15330</v>
      </c>
      <c r="T24" s="126"/>
      <c r="U24" s="126">
        <v>62595277580</v>
      </c>
      <c r="V24" s="126"/>
      <c r="W24" s="126">
        <v>67050660600</v>
      </c>
      <c r="Y24" s="93">
        <f t="shared" si="0"/>
        <v>2.6809506451833671E-2</v>
      </c>
    </row>
    <row r="25" spans="1:25" ht="41.25" customHeight="1">
      <c r="A25" s="91" t="s">
        <v>110</v>
      </c>
      <c r="C25" s="126">
        <v>6008808</v>
      </c>
      <c r="D25" s="126"/>
      <c r="E25" s="126">
        <v>41420535540</v>
      </c>
      <c r="F25" s="126"/>
      <c r="G25" s="126">
        <v>53649985330.936798</v>
      </c>
      <c r="H25" s="126"/>
      <c r="I25" s="126">
        <v>0</v>
      </c>
      <c r="J25" s="126"/>
      <c r="K25" s="126">
        <v>0</v>
      </c>
      <c r="L25" s="126"/>
      <c r="M25" s="126">
        <v>0</v>
      </c>
      <c r="N25" s="126"/>
      <c r="O25" s="126">
        <v>0</v>
      </c>
      <c r="P25" s="126"/>
      <c r="Q25" s="126">
        <v>6008808</v>
      </c>
      <c r="R25" s="126"/>
      <c r="S25" s="126">
        <v>8982</v>
      </c>
      <c r="T25" s="126"/>
      <c r="U25" s="126">
        <v>41420535540</v>
      </c>
      <c r="V25" s="126"/>
      <c r="W25" s="126">
        <v>53649985330.936798</v>
      </c>
      <c r="Y25" s="93">
        <f t="shared" si="0"/>
        <v>2.1451386384559078E-2</v>
      </c>
    </row>
    <row r="26" spans="1:25" ht="41.25" customHeight="1">
      <c r="A26" s="91" t="s">
        <v>87</v>
      </c>
      <c r="C26" s="126">
        <v>1683908</v>
      </c>
      <c r="D26" s="126"/>
      <c r="E26" s="126">
        <v>37925404778</v>
      </c>
      <c r="F26" s="126"/>
      <c r="G26" s="126">
        <v>34967535933.185997</v>
      </c>
      <c r="H26" s="126"/>
      <c r="I26" s="126">
        <v>840000</v>
      </c>
      <c r="J26" s="126"/>
      <c r="K26" s="126">
        <v>0</v>
      </c>
      <c r="L26" s="126"/>
      <c r="M26" s="126">
        <v>0</v>
      </c>
      <c r="N26" s="126"/>
      <c r="O26" s="126">
        <v>0</v>
      </c>
      <c r="P26" s="126"/>
      <c r="Q26" s="126">
        <v>2523908</v>
      </c>
      <c r="R26" s="126"/>
      <c r="S26" s="126">
        <v>20530</v>
      </c>
      <c r="T26" s="126"/>
      <c r="U26" s="126">
        <v>56436536152</v>
      </c>
      <c r="V26" s="126"/>
      <c r="W26" s="126">
        <v>51507527044.122002</v>
      </c>
      <c r="Y26" s="93">
        <f t="shared" si="0"/>
        <v>2.0594746811597946E-2</v>
      </c>
    </row>
    <row r="27" spans="1:25" ht="41.25" customHeight="1">
      <c r="A27" s="91" t="s">
        <v>95</v>
      </c>
      <c r="C27" s="126">
        <v>2010000</v>
      </c>
      <c r="D27" s="126"/>
      <c r="E27" s="126">
        <v>23824193046</v>
      </c>
      <c r="F27" s="126"/>
      <c r="G27" s="126">
        <v>49131815895</v>
      </c>
      <c r="H27" s="126"/>
      <c r="I27" s="126">
        <v>0</v>
      </c>
      <c r="J27" s="126"/>
      <c r="K27" s="126">
        <v>0</v>
      </c>
      <c r="L27" s="126"/>
      <c r="M27" s="126">
        <v>0</v>
      </c>
      <c r="N27" s="126"/>
      <c r="O27" s="126">
        <v>0</v>
      </c>
      <c r="P27" s="126"/>
      <c r="Q27" s="126">
        <v>2010000</v>
      </c>
      <c r="R27" s="126"/>
      <c r="S27" s="126">
        <v>21370</v>
      </c>
      <c r="T27" s="126"/>
      <c r="U27" s="126">
        <v>23824193046</v>
      </c>
      <c r="V27" s="126"/>
      <c r="W27" s="126">
        <v>42698125485</v>
      </c>
      <c r="Y27" s="93">
        <f t="shared" si="0"/>
        <v>1.7072399592008063E-2</v>
      </c>
    </row>
    <row r="28" spans="1:25" ht="41.25" customHeight="1">
      <c r="A28" s="91" t="s">
        <v>139</v>
      </c>
      <c r="C28" s="126">
        <v>1800000</v>
      </c>
      <c r="D28" s="126"/>
      <c r="E28" s="126">
        <v>21642075273</v>
      </c>
      <c r="F28" s="126"/>
      <c r="G28" s="126">
        <v>22688197200</v>
      </c>
      <c r="H28" s="126"/>
      <c r="I28" s="126">
        <v>2200000</v>
      </c>
      <c r="J28" s="126"/>
      <c r="K28" s="126">
        <v>25357515984</v>
      </c>
      <c r="L28" s="126"/>
      <c r="M28" s="126">
        <v>0</v>
      </c>
      <c r="N28" s="126"/>
      <c r="O28" s="126">
        <v>0</v>
      </c>
      <c r="P28" s="126"/>
      <c r="Q28" s="126">
        <v>4000000</v>
      </c>
      <c r="R28" s="126"/>
      <c r="S28" s="126">
        <v>9890</v>
      </c>
      <c r="T28" s="126"/>
      <c r="U28" s="126">
        <v>46999591257</v>
      </c>
      <c r="V28" s="126"/>
      <c r="W28" s="126">
        <v>39324618000</v>
      </c>
      <c r="Y28" s="93">
        <f t="shared" si="0"/>
        <v>1.5723537852614305E-2</v>
      </c>
    </row>
    <row r="29" spans="1:25" ht="41.25" customHeight="1">
      <c r="A29" s="91" t="s">
        <v>102</v>
      </c>
      <c r="C29" s="126">
        <v>400000</v>
      </c>
      <c r="D29" s="126"/>
      <c r="E29" s="126">
        <v>37455137828</v>
      </c>
      <c r="F29" s="126"/>
      <c r="G29" s="126">
        <v>40178705760</v>
      </c>
      <c r="H29" s="126"/>
      <c r="I29" s="126">
        <v>0</v>
      </c>
      <c r="J29" s="126"/>
      <c r="K29" s="126">
        <v>0</v>
      </c>
      <c r="L29" s="126"/>
      <c r="M29" s="126">
        <v>0</v>
      </c>
      <c r="N29" s="126"/>
      <c r="O29" s="126">
        <v>0</v>
      </c>
      <c r="P29" s="126"/>
      <c r="Q29" s="126">
        <v>400000</v>
      </c>
      <c r="R29" s="126"/>
      <c r="S29" s="126">
        <v>94699</v>
      </c>
      <c r="T29" s="126"/>
      <c r="U29" s="126">
        <v>37455137828</v>
      </c>
      <c r="V29" s="126"/>
      <c r="W29" s="126">
        <v>37654216380</v>
      </c>
      <c r="Y29" s="93">
        <f t="shared" si="0"/>
        <v>1.5055645208338948E-2</v>
      </c>
    </row>
    <row r="30" spans="1:25" ht="41.25" customHeight="1">
      <c r="A30" s="91" t="s">
        <v>109</v>
      </c>
      <c r="C30" s="126">
        <v>2500000</v>
      </c>
      <c r="D30" s="126"/>
      <c r="E30" s="126">
        <v>34139953811</v>
      </c>
      <c r="F30" s="126"/>
      <c r="G30" s="126">
        <v>36084015000</v>
      </c>
      <c r="H30" s="126"/>
      <c r="I30" s="126">
        <v>500000</v>
      </c>
      <c r="J30" s="126"/>
      <c r="K30" s="126">
        <v>7156635172</v>
      </c>
      <c r="L30" s="126"/>
      <c r="M30" s="126">
        <v>0</v>
      </c>
      <c r="N30" s="126"/>
      <c r="O30" s="126">
        <v>0</v>
      </c>
      <c r="P30" s="126"/>
      <c r="Q30" s="126">
        <v>3000000</v>
      </c>
      <c r="R30" s="126"/>
      <c r="S30" s="126">
        <v>12330</v>
      </c>
      <c r="T30" s="126"/>
      <c r="U30" s="126">
        <v>41296588983</v>
      </c>
      <c r="V30" s="126"/>
      <c r="W30" s="126">
        <v>36769909500</v>
      </c>
      <c r="Y30" s="93">
        <f t="shared" si="0"/>
        <v>1.4702064336911099E-2</v>
      </c>
    </row>
    <row r="31" spans="1:25" ht="41.25" customHeight="1">
      <c r="A31" s="91" t="s">
        <v>151</v>
      </c>
      <c r="C31" s="126">
        <v>0</v>
      </c>
      <c r="D31" s="126"/>
      <c r="E31" s="126">
        <v>0</v>
      </c>
      <c r="F31" s="126"/>
      <c r="G31" s="126">
        <v>0</v>
      </c>
      <c r="H31" s="126"/>
      <c r="I31" s="126">
        <v>550000</v>
      </c>
      <c r="J31" s="126"/>
      <c r="K31" s="126">
        <v>26867363497</v>
      </c>
      <c r="L31" s="126"/>
      <c r="M31" s="126">
        <v>0</v>
      </c>
      <c r="N31" s="126"/>
      <c r="O31" s="126">
        <v>0</v>
      </c>
      <c r="P31" s="126"/>
      <c r="Q31" s="126">
        <v>550000</v>
      </c>
      <c r="R31" s="126"/>
      <c r="S31" s="126">
        <v>45881</v>
      </c>
      <c r="T31" s="126"/>
      <c r="U31" s="126">
        <v>26867363497</v>
      </c>
      <c r="V31" s="126"/>
      <c r="W31" s="126">
        <v>25084404427.5</v>
      </c>
      <c r="Y31" s="93">
        <f t="shared" si="0"/>
        <v>1.0029737161746417E-2</v>
      </c>
    </row>
    <row r="32" spans="1:25" ht="41.25" customHeight="1">
      <c r="A32" s="91" t="s">
        <v>103</v>
      </c>
      <c r="C32" s="126">
        <v>1536666</v>
      </c>
      <c r="D32" s="126"/>
      <c r="E32" s="126">
        <v>31895630737</v>
      </c>
      <c r="F32" s="126"/>
      <c r="G32" s="126">
        <v>26655273510.884998</v>
      </c>
      <c r="H32" s="126"/>
      <c r="I32" s="126">
        <v>0</v>
      </c>
      <c r="J32" s="126"/>
      <c r="K32" s="126">
        <v>0</v>
      </c>
      <c r="L32" s="126"/>
      <c r="M32" s="126">
        <v>0</v>
      </c>
      <c r="N32" s="126"/>
      <c r="O32" s="126">
        <v>0</v>
      </c>
      <c r="P32" s="126"/>
      <c r="Q32" s="126">
        <v>1536666</v>
      </c>
      <c r="R32" s="126"/>
      <c r="S32" s="126">
        <v>16150</v>
      </c>
      <c r="T32" s="126"/>
      <c r="U32" s="126">
        <v>31895630737</v>
      </c>
      <c r="V32" s="126"/>
      <c r="W32" s="126">
        <v>24669493822.395</v>
      </c>
      <c r="Y32" s="93">
        <f t="shared" si="0"/>
        <v>9.8638394890768546E-3</v>
      </c>
    </row>
    <row r="33" spans="1:25" ht="41.25" customHeight="1">
      <c r="A33" s="91" t="s">
        <v>113</v>
      </c>
      <c r="C33" s="126">
        <v>10000000</v>
      </c>
      <c r="D33" s="126"/>
      <c r="E33" s="126">
        <v>12753714020</v>
      </c>
      <c r="F33" s="126"/>
      <c r="G33" s="126">
        <v>16173193500</v>
      </c>
      <c r="H33" s="126"/>
      <c r="I33" s="126">
        <v>0</v>
      </c>
      <c r="J33" s="126"/>
      <c r="K33" s="126">
        <v>0</v>
      </c>
      <c r="L33" s="126"/>
      <c r="M33" s="126">
        <v>0</v>
      </c>
      <c r="N33" s="126"/>
      <c r="O33" s="126">
        <v>0</v>
      </c>
      <c r="P33" s="126"/>
      <c r="Q33" s="126">
        <v>10000000</v>
      </c>
      <c r="R33" s="126"/>
      <c r="S33" s="126">
        <v>1575</v>
      </c>
      <c r="T33" s="126"/>
      <c r="U33" s="126">
        <v>12753714020</v>
      </c>
      <c r="V33" s="126"/>
      <c r="W33" s="126">
        <v>15656287500</v>
      </c>
      <c r="Y33" s="93">
        <f t="shared" si="0"/>
        <v>6.26000306316166E-3</v>
      </c>
    </row>
    <row r="34" spans="1:25" ht="41.25" customHeight="1">
      <c r="A34" s="91" t="s">
        <v>150</v>
      </c>
      <c r="C34" s="126">
        <v>0</v>
      </c>
      <c r="D34" s="126"/>
      <c r="E34" s="126">
        <v>0</v>
      </c>
      <c r="F34" s="126"/>
      <c r="G34" s="126">
        <v>0</v>
      </c>
      <c r="H34" s="126"/>
      <c r="I34" s="126">
        <v>607472</v>
      </c>
      <c r="J34" s="126"/>
      <c r="K34" s="126">
        <v>12342878765</v>
      </c>
      <c r="L34" s="126"/>
      <c r="M34" s="126">
        <v>0</v>
      </c>
      <c r="N34" s="126"/>
      <c r="O34" s="126">
        <v>0</v>
      </c>
      <c r="P34" s="126"/>
      <c r="Q34" s="126">
        <v>607472</v>
      </c>
      <c r="R34" s="126"/>
      <c r="S34" s="126">
        <v>21315</v>
      </c>
      <c r="T34" s="126"/>
      <c r="U34" s="126">
        <v>12342878765</v>
      </c>
      <c r="V34" s="126"/>
      <c r="W34" s="126">
        <v>12871223499.204</v>
      </c>
      <c r="Y34" s="93">
        <f t="shared" si="0"/>
        <v>5.1464243059956187E-3</v>
      </c>
    </row>
    <row r="35" spans="1:25" ht="41.25" customHeight="1">
      <c r="A35" s="91" t="s">
        <v>152</v>
      </c>
      <c r="C35" s="126">
        <v>0</v>
      </c>
      <c r="D35" s="126"/>
      <c r="E35" s="126">
        <v>0</v>
      </c>
      <c r="F35" s="126"/>
      <c r="G35" s="126">
        <v>0</v>
      </c>
      <c r="H35" s="126"/>
      <c r="I35" s="126">
        <v>138694</v>
      </c>
      <c r="J35" s="126"/>
      <c r="K35" s="126">
        <v>3192922283</v>
      </c>
      <c r="L35" s="126"/>
      <c r="M35" s="126">
        <v>0</v>
      </c>
      <c r="N35" s="126"/>
      <c r="O35" s="126">
        <v>0</v>
      </c>
      <c r="P35" s="126"/>
      <c r="Q35" s="126">
        <v>138694</v>
      </c>
      <c r="R35" s="126"/>
      <c r="S35" s="126">
        <v>35620</v>
      </c>
      <c r="T35" s="126"/>
      <c r="U35" s="126">
        <v>3192922283</v>
      </c>
      <c r="V35" s="126"/>
      <c r="W35" s="126">
        <v>4910885612.3339996</v>
      </c>
      <c r="Y35" s="93">
        <f t="shared" si="0"/>
        <v>1.9635663292493426E-3</v>
      </c>
    </row>
    <row r="36" spans="1:25" ht="41.25" customHeight="1">
      <c r="A36" s="91" t="s">
        <v>124</v>
      </c>
      <c r="C36" s="126">
        <v>950000</v>
      </c>
      <c r="D36" s="126"/>
      <c r="E36" s="126">
        <v>13538141979</v>
      </c>
      <c r="F36" s="126"/>
      <c r="G36" s="126">
        <v>14967907875</v>
      </c>
      <c r="H36" s="126"/>
      <c r="I36" s="126">
        <v>0</v>
      </c>
      <c r="J36" s="126"/>
      <c r="K36" s="126">
        <v>0</v>
      </c>
      <c r="L36" s="126"/>
      <c r="M36" s="126">
        <v>-850000</v>
      </c>
      <c r="N36" s="126"/>
      <c r="O36" s="126">
        <v>16484828388</v>
      </c>
      <c r="P36" s="126"/>
      <c r="Q36" s="126">
        <v>100000</v>
      </c>
      <c r="R36" s="126"/>
      <c r="S36" s="126">
        <v>17070</v>
      </c>
      <c r="T36" s="126"/>
      <c r="U36" s="126">
        <v>1425067574</v>
      </c>
      <c r="V36" s="126"/>
      <c r="W36" s="126">
        <v>1696843350</v>
      </c>
      <c r="Y36" s="93">
        <f t="shared" si="0"/>
        <v>6.7846509389313996E-4</v>
      </c>
    </row>
    <row r="37" spans="1:25" ht="41.25" customHeight="1">
      <c r="A37" s="91" t="s">
        <v>94</v>
      </c>
      <c r="C37" s="126">
        <v>200000</v>
      </c>
      <c r="D37" s="126"/>
      <c r="E37" s="126">
        <v>4844522819</v>
      </c>
      <c r="F37" s="126"/>
      <c r="G37" s="126">
        <v>4629290850</v>
      </c>
      <c r="H37" s="126"/>
      <c r="I37" s="126">
        <v>0</v>
      </c>
      <c r="J37" s="126"/>
      <c r="K37" s="126">
        <v>0</v>
      </c>
      <c r="L37" s="126"/>
      <c r="M37" s="126">
        <v>-200000</v>
      </c>
      <c r="N37" s="126"/>
      <c r="O37" s="126">
        <v>4980277085</v>
      </c>
      <c r="P37" s="126"/>
      <c r="Q37" s="126">
        <v>0</v>
      </c>
      <c r="R37" s="126"/>
      <c r="S37" s="126">
        <v>0</v>
      </c>
      <c r="T37" s="126"/>
      <c r="U37" s="126">
        <v>0</v>
      </c>
      <c r="V37" s="126"/>
      <c r="W37" s="126">
        <v>0</v>
      </c>
      <c r="Y37" s="93">
        <f t="shared" si="0"/>
        <v>0</v>
      </c>
    </row>
    <row r="38" spans="1:25" ht="41.25" customHeight="1">
      <c r="A38" s="91" t="s">
        <v>127</v>
      </c>
      <c r="C38" s="126">
        <v>840000</v>
      </c>
      <c r="D38" s="126"/>
      <c r="E38" s="126">
        <v>17671131374</v>
      </c>
      <c r="F38" s="126"/>
      <c r="G38" s="126">
        <v>15430836960</v>
      </c>
      <c r="H38" s="126"/>
      <c r="I38" s="126">
        <v>0</v>
      </c>
      <c r="J38" s="126"/>
      <c r="K38" s="126">
        <v>0</v>
      </c>
      <c r="L38" s="126"/>
      <c r="M38" s="126">
        <v>-840000</v>
      </c>
      <c r="N38" s="126"/>
      <c r="O38" s="126">
        <v>0</v>
      </c>
      <c r="P38" s="126"/>
      <c r="Q38" s="126">
        <v>0</v>
      </c>
      <c r="R38" s="126"/>
      <c r="S38" s="126">
        <v>0</v>
      </c>
      <c r="T38" s="126"/>
      <c r="U38" s="126">
        <v>0</v>
      </c>
      <c r="V38" s="126"/>
      <c r="W38" s="126">
        <v>0</v>
      </c>
      <c r="Y38" s="93">
        <f t="shared" si="0"/>
        <v>0</v>
      </c>
    </row>
    <row r="39" spans="1:25" ht="41.25" customHeight="1">
      <c r="A39" s="91" t="s">
        <v>140</v>
      </c>
      <c r="C39" s="126">
        <v>29400</v>
      </c>
      <c r="D39" s="126"/>
      <c r="E39" s="126">
        <v>147810288</v>
      </c>
      <c r="F39" s="126"/>
      <c r="G39" s="126">
        <v>163923417.63</v>
      </c>
      <c r="H39" s="126"/>
      <c r="I39" s="126">
        <v>0</v>
      </c>
      <c r="J39" s="126"/>
      <c r="K39" s="126">
        <v>0</v>
      </c>
      <c r="L39" s="126"/>
      <c r="M39" s="126">
        <v>-29400</v>
      </c>
      <c r="N39" s="126"/>
      <c r="O39" s="126">
        <v>209134609</v>
      </c>
      <c r="P39" s="126"/>
      <c r="Q39" s="126">
        <v>0</v>
      </c>
      <c r="R39" s="126"/>
      <c r="S39" s="126">
        <v>0</v>
      </c>
      <c r="T39" s="126"/>
      <c r="U39" s="126">
        <v>0</v>
      </c>
      <c r="V39" s="126"/>
      <c r="W39" s="126">
        <v>0</v>
      </c>
      <c r="Y39" s="93">
        <f t="shared" si="0"/>
        <v>0</v>
      </c>
    </row>
    <row r="40" spans="1:25" ht="41.25" customHeight="1">
      <c r="A40" s="91" t="s">
        <v>153</v>
      </c>
      <c r="C40" s="126">
        <v>0</v>
      </c>
      <c r="D40" s="126"/>
      <c r="E40" s="126">
        <v>0</v>
      </c>
      <c r="F40" s="126"/>
      <c r="G40" s="126">
        <v>0</v>
      </c>
      <c r="H40" s="126"/>
      <c r="I40" s="126">
        <v>1451</v>
      </c>
      <c r="J40" s="126"/>
      <c r="K40" s="126">
        <v>7987744</v>
      </c>
      <c r="L40" s="126"/>
      <c r="M40" s="126">
        <v>-1451</v>
      </c>
      <c r="N40" s="126"/>
      <c r="O40" s="126">
        <v>9695590</v>
      </c>
      <c r="P40" s="126"/>
      <c r="Q40" s="126">
        <v>0</v>
      </c>
      <c r="R40" s="126"/>
      <c r="S40" s="126">
        <v>0</v>
      </c>
      <c r="T40" s="126"/>
      <c r="U40" s="126">
        <v>0</v>
      </c>
      <c r="V40" s="126"/>
      <c r="W40" s="126">
        <v>0</v>
      </c>
      <c r="Y40" s="93">
        <f t="shared" si="0"/>
        <v>0</v>
      </c>
    </row>
    <row r="41" spans="1:25" ht="41.25" customHeight="1" thickBot="1">
      <c r="D41" s="94"/>
      <c r="E41" s="95">
        <f>SUM(D12:E40)</f>
        <v>1684081363947</v>
      </c>
      <c r="F41" s="94"/>
      <c r="G41" s="95">
        <f>SUM(G12:G40)</f>
        <v>2283081356071.6797</v>
      </c>
      <c r="H41" s="94"/>
      <c r="I41" s="92"/>
      <c r="J41" s="94"/>
      <c r="K41" s="95">
        <f>SUM(K12:K40)</f>
        <v>450077577229</v>
      </c>
      <c r="L41" s="94"/>
      <c r="M41" s="92"/>
      <c r="N41" s="94"/>
      <c r="O41" s="95">
        <f>SUM(O12:O40)</f>
        <v>63935047961</v>
      </c>
      <c r="P41" s="94"/>
      <c r="T41" s="94"/>
      <c r="U41" s="95">
        <f>SUM(U12:U40)</f>
        <v>2086086915284</v>
      </c>
      <c r="V41" s="94"/>
      <c r="W41" s="95">
        <f>SUM(W12:W40)</f>
        <v>2401232750622.4028</v>
      </c>
      <c r="Y41" s="96">
        <f>SUM(Y12:Y40)</f>
        <v>0.9601078400138181</v>
      </c>
    </row>
    <row r="42" spans="1:25" ht="41.25" customHeight="1" thickTop="1">
      <c r="E42" s="97"/>
      <c r="G42" s="97"/>
      <c r="I42" s="92"/>
      <c r="K42" s="92"/>
      <c r="O42" s="92"/>
      <c r="V42" s="97"/>
    </row>
    <row r="43" spans="1:25" ht="41.25" customHeight="1">
      <c r="E43" s="92"/>
      <c r="I43" s="92"/>
      <c r="K43" s="97"/>
      <c r="O43" s="97"/>
      <c r="V43" s="92"/>
    </row>
    <row r="44" spans="1:25">
      <c r="U44" s="92"/>
      <c r="W44" s="92"/>
    </row>
    <row r="45" spans="1:25">
      <c r="W45" s="92"/>
    </row>
  </sheetData>
  <mergeCells count="17"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U10:U11"/>
    <mergeCell ref="W10:W11"/>
    <mergeCell ref="I10:K10"/>
  </mergeCells>
  <pageMargins left="0.7" right="0.7" top="0.75" bottom="0.75" header="0.3" footer="0.3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39"/>
  <sheetViews>
    <sheetView rightToLeft="1" view="pageBreakPreview" zoomScale="70" zoomScaleNormal="100" zoomScaleSheetLayoutView="70" workbookViewId="0">
      <selection activeCell="S12" sqref="S12"/>
    </sheetView>
  </sheetViews>
  <sheetFormatPr defaultColWidth="9.140625" defaultRowHeight="24.75"/>
  <cols>
    <col min="1" max="1" width="27" style="10" bestFit="1" customWidth="1"/>
    <col min="2" max="2" width="1" style="10" customWidth="1"/>
    <col min="3" max="3" width="31.42578125" style="10" customWidth="1"/>
    <col min="4" max="4" width="3" style="10" customWidth="1"/>
    <col min="5" max="5" width="20.5703125" style="10" customWidth="1"/>
    <col min="6" max="6" width="1" style="10" customWidth="1"/>
    <col min="7" max="7" width="16.5703125" style="10" customWidth="1"/>
    <col min="8" max="8" width="2.28515625" style="10" customWidth="1"/>
    <col min="9" max="9" width="9" style="10" customWidth="1"/>
    <col min="10" max="10" width="1" style="10" customWidth="1"/>
    <col min="11" max="11" width="21.5703125" style="10" bestFit="1" customWidth="1"/>
    <col min="12" max="12" width="1" style="10" customWidth="1"/>
    <col min="13" max="13" width="23.5703125" style="10" bestFit="1" customWidth="1"/>
    <col min="14" max="14" width="1" style="10" customWidth="1"/>
    <col min="15" max="15" width="23" style="10" bestFit="1" customWidth="1"/>
    <col min="16" max="16" width="1" style="10" customWidth="1"/>
    <col min="17" max="17" width="22.5703125" style="10" bestFit="1" customWidth="1"/>
    <col min="18" max="18" width="1" style="10" customWidth="1"/>
    <col min="19" max="19" width="15.85546875" style="10" customWidth="1"/>
    <col min="20" max="20" width="1" style="10" customWidth="1"/>
    <col min="21" max="21" width="9.140625" style="10" customWidth="1"/>
    <col min="22" max="16384" width="9.140625" style="10"/>
  </cols>
  <sheetData>
    <row r="2" spans="1:19" ht="26.25">
      <c r="D2" s="11"/>
      <c r="E2" s="133" t="s">
        <v>67</v>
      </c>
      <c r="F2" s="133" t="s">
        <v>0</v>
      </c>
      <c r="G2" s="133" t="s">
        <v>0</v>
      </c>
      <c r="H2" s="133" t="s">
        <v>0</v>
      </c>
      <c r="I2" s="133"/>
      <c r="J2" s="133"/>
      <c r="K2" s="133"/>
      <c r="L2" s="133"/>
      <c r="M2" s="133"/>
    </row>
    <row r="3" spans="1:19" ht="26.25">
      <c r="D3" s="11"/>
      <c r="E3" s="133" t="s">
        <v>1</v>
      </c>
      <c r="F3" s="133" t="s">
        <v>1</v>
      </c>
      <c r="G3" s="133" t="s">
        <v>1</v>
      </c>
      <c r="H3" s="133" t="s">
        <v>1</v>
      </c>
      <c r="I3" s="133"/>
      <c r="J3" s="133"/>
      <c r="K3" s="133"/>
      <c r="L3" s="133"/>
      <c r="M3" s="133"/>
    </row>
    <row r="4" spans="1:19" ht="26.25">
      <c r="D4" s="11"/>
      <c r="E4" s="133" t="str">
        <f>سهام!A4</f>
        <v>برای ماه منتهی به 1400/06/31</v>
      </c>
      <c r="F4" s="133" t="s">
        <v>2</v>
      </c>
      <c r="G4" s="133" t="s">
        <v>2</v>
      </c>
      <c r="H4" s="133" t="s">
        <v>2</v>
      </c>
      <c r="I4" s="133"/>
      <c r="J4" s="133"/>
      <c r="K4" s="133"/>
      <c r="L4" s="133"/>
      <c r="M4" s="133"/>
    </row>
    <row r="5" spans="1:19" ht="33.75">
      <c r="A5" s="135" t="s">
        <v>70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</row>
    <row r="6" spans="1:19" ht="27" thickBot="1">
      <c r="A6" s="133" t="s">
        <v>17</v>
      </c>
      <c r="C6" s="134" t="s">
        <v>18</v>
      </c>
      <c r="D6" s="134" t="s">
        <v>18</v>
      </c>
      <c r="E6" s="134" t="s">
        <v>18</v>
      </c>
      <c r="F6" s="134" t="s">
        <v>18</v>
      </c>
      <c r="G6" s="134" t="s">
        <v>18</v>
      </c>
      <c r="H6" s="134" t="s">
        <v>18</v>
      </c>
      <c r="I6" s="134" t="s">
        <v>18</v>
      </c>
      <c r="K6" s="12" t="str">
        <f>سهام!C9</f>
        <v>1400/05/31</v>
      </c>
      <c r="M6" s="134" t="s">
        <v>4</v>
      </c>
      <c r="N6" s="134" t="s">
        <v>4</v>
      </c>
      <c r="O6" s="134" t="s">
        <v>4</v>
      </c>
      <c r="Q6" s="134" t="str">
        <f>سهام!Q9</f>
        <v>1400/06/31</v>
      </c>
      <c r="R6" s="134" t="s">
        <v>5</v>
      </c>
      <c r="S6" s="134" t="s">
        <v>5</v>
      </c>
    </row>
    <row r="7" spans="1:19" ht="52.5">
      <c r="A7" s="133" t="s">
        <v>17</v>
      </c>
      <c r="C7" s="13" t="s">
        <v>19</v>
      </c>
      <c r="E7" s="13" t="s">
        <v>20</v>
      </c>
      <c r="G7" s="13" t="s">
        <v>21</v>
      </c>
      <c r="I7" s="13" t="s">
        <v>15</v>
      </c>
      <c r="K7" s="13" t="s">
        <v>22</v>
      </c>
      <c r="M7" s="13" t="s">
        <v>23</v>
      </c>
      <c r="O7" s="13" t="s">
        <v>24</v>
      </c>
      <c r="Q7" s="13" t="s">
        <v>22</v>
      </c>
      <c r="S7" s="43" t="s">
        <v>16</v>
      </c>
    </row>
    <row r="8" spans="1:19" ht="26.25">
      <c r="A8" s="14" t="s">
        <v>63</v>
      </c>
      <c r="C8" s="10" t="s">
        <v>64</v>
      </c>
      <c r="E8" s="10" t="s">
        <v>25</v>
      </c>
      <c r="G8" s="10" t="s">
        <v>65</v>
      </c>
      <c r="I8" s="124">
        <v>0</v>
      </c>
      <c r="J8" s="124"/>
      <c r="K8" s="124">
        <v>24029307378</v>
      </c>
      <c r="L8" s="124"/>
      <c r="M8" s="124">
        <v>562520370489</v>
      </c>
      <c r="N8" s="124"/>
      <c r="O8" s="124">
        <v>544999273573</v>
      </c>
      <c r="P8" s="124"/>
      <c r="Q8" s="124">
        <v>41550404294</v>
      </c>
      <c r="S8" s="53">
        <f>Q8/2501003169173</f>
        <v>1.6613495259080124E-2</v>
      </c>
    </row>
    <row r="9" spans="1:19" ht="26.25">
      <c r="A9" s="14" t="s">
        <v>26</v>
      </c>
      <c r="C9" s="10" t="s">
        <v>27</v>
      </c>
      <c r="E9" s="10" t="s">
        <v>25</v>
      </c>
      <c r="G9" s="10" t="s">
        <v>28</v>
      </c>
      <c r="I9" s="124">
        <v>0</v>
      </c>
      <c r="J9" s="124"/>
      <c r="K9" s="124">
        <v>549333070</v>
      </c>
      <c r="L9" s="124"/>
      <c r="M9" s="124">
        <v>3707438</v>
      </c>
      <c r="N9" s="124"/>
      <c r="O9" s="124">
        <v>0</v>
      </c>
      <c r="P9" s="124"/>
      <c r="Q9" s="124">
        <v>553040508</v>
      </c>
      <c r="S9" s="53">
        <f>Q9/2501003169173</f>
        <v>2.211274718947567E-4</v>
      </c>
    </row>
    <row r="10" spans="1:19" ht="26.25">
      <c r="A10" s="14" t="s">
        <v>129</v>
      </c>
      <c r="C10" s="10" t="s">
        <v>130</v>
      </c>
      <c r="E10" s="10" t="s">
        <v>25</v>
      </c>
      <c r="G10" s="10" t="s">
        <v>131</v>
      </c>
      <c r="I10" s="124">
        <v>0</v>
      </c>
      <c r="J10" s="124"/>
      <c r="K10" s="124">
        <v>35890000</v>
      </c>
      <c r="L10" s="124"/>
      <c r="M10" s="124">
        <v>304819</v>
      </c>
      <c r="N10" s="124"/>
      <c r="O10" s="124">
        <v>0</v>
      </c>
      <c r="P10" s="124"/>
      <c r="Q10" s="124">
        <v>36194819</v>
      </c>
      <c r="S10" s="53">
        <f>Q10/2501003169173</f>
        <v>1.4472120405976311E-5</v>
      </c>
    </row>
    <row r="11" spans="1:19" ht="27" thickBot="1">
      <c r="K11" s="15">
        <f>SUM(K8:K10)</f>
        <v>24614530448</v>
      </c>
      <c r="L11" s="14"/>
      <c r="M11" s="15">
        <f>SUM(M8:M10)</f>
        <v>562524382746</v>
      </c>
      <c r="N11" s="14"/>
      <c r="O11" s="15">
        <f>SUM(O8:O10)</f>
        <v>544999273573</v>
      </c>
      <c r="P11" s="14"/>
      <c r="Q11" s="15">
        <f>SUM(Q8:Q10)</f>
        <v>42139639621</v>
      </c>
      <c r="R11" s="14"/>
      <c r="S11" s="56">
        <f>SUM(S8:S10)</f>
        <v>1.6849094851380857E-2</v>
      </c>
    </row>
    <row r="12" spans="1:19" ht="25.5" thickTop="1">
      <c r="M12" s="35"/>
    </row>
    <row r="13" spans="1:19">
      <c r="M13" s="35"/>
    </row>
    <row r="14" spans="1:19">
      <c r="M14" s="35"/>
    </row>
    <row r="15" spans="1:19">
      <c r="M15" s="35"/>
    </row>
    <row r="16" spans="1:19">
      <c r="M16" s="35"/>
    </row>
    <row r="17" spans="13:13">
      <c r="M17" s="35"/>
    </row>
    <row r="18" spans="13:13">
      <c r="M18" s="35"/>
    </row>
    <row r="19" spans="13:13">
      <c r="M19" s="35"/>
    </row>
    <row r="20" spans="13:13">
      <c r="M20" s="35"/>
    </row>
    <row r="21" spans="13:13">
      <c r="M21" s="35"/>
    </row>
    <row r="22" spans="13:13">
      <c r="M22" s="35"/>
    </row>
    <row r="23" spans="13:13">
      <c r="M23" s="35"/>
    </row>
    <row r="24" spans="13:13">
      <c r="M24" s="35"/>
    </row>
    <row r="25" spans="13:13">
      <c r="M25" s="35"/>
    </row>
    <row r="26" spans="13:13">
      <c r="M26" s="35"/>
    </row>
    <row r="27" spans="13:13">
      <c r="M27" s="35"/>
    </row>
    <row r="28" spans="13:13">
      <c r="M28" s="35"/>
    </row>
    <row r="29" spans="13:13">
      <c r="M29" s="35"/>
    </row>
    <row r="30" spans="13:13">
      <c r="M30" s="35"/>
    </row>
    <row r="31" spans="13:13">
      <c r="M31" s="35"/>
    </row>
    <row r="32" spans="13:13">
      <c r="M32" s="35"/>
    </row>
    <row r="33" spans="13:13">
      <c r="M33" s="35"/>
    </row>
    <row r="34" spans="13:13">
      <c r="M34" s="35"/>
    </row>
    <row r="35" spans="13:13">
      <c r="M35" s="35"/>
    </row>
    <row r="36" spans="13:13">
      <c r="M36" s="35"/>
    </row>
    <row r="37" spans="13:13">
      <c r="M37" s="35"/>
    </row>
    <row r="38" spans="13:13">
      <c r="M38" s="35"/>
    </row>
    <row r="39" spans="13:13">
      <c r="M39" s="35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43"/>
  <sheetViews>
    <sheetView rightToLeft="1" view="pageBreakPreview" zoomScale="60" zoomScaleNormal="100" workbookViewId="0">
      <selection activeCell="G9" sqref="G9"/>
    </sheetView>
  </sheetViews>
  <sheetFormatPr defaultColWidth="9.140625" defaultRowHeight="27.75"/>
  <cols>
    <col min="1" max="1" width="57.85546875" style="4" customWidth="1"/>
    <col min="2" max="2" width="1" style="4" customWidth="1"/>
    <col min="3" max="3" width="15.5703125" style="4" customWidth="1"/>
    <col min="4" max="4" width="1" style="4" customWidth="1"/>
    <col min="5" max="5" width="30.5703125" style="4" bestFit="1" customWidth="1"/>
    <col min="6" max="6" width="1" style="4" customWidth="1"/>
    <col min="7" max="7" width="25.7109375" style="4" bestFit="1" customWidth="1"/>
    <col min="8" max="8" width="1" style="4" customWidth="1"/>
    <col min="9" max="9" width="22.42578125" style="4" customWidth="1"/>
    <col min="10" max="10" width="4.140625" style="4" customWidth="1"/>
    <col min="11" max="11" width="9.140625" style="4" customWidth="1"/>
    <col min="12" max="16384" width="9.140625" style="4"/>
  </cols>
  <sheetData>
    <row r="2" spans="1:13" ht="30">
      <c r="A2" s="136" t="s">
        <v>67</v>
      </c>
      <c r="B2" s="136"/>
      <c r="C2" s="136"/>
      <c r="D2" s="136"/>
      <c r="E2" s="136"/>
      <c r="F2" s="136"/>
      <c r="G2" s="136"/>
      <c r="H2" s="136"/>
      <c r="I2" s="136"/>
    </row>
    <row r="3" spans="1:13" ht="30">
      <c r="A3" s="136" t="s">
        <v>29</v>
      </c>
      <c r="B3" s="136" t="s">
        <v>29</v>
      </c>
      <c r="C3" s="136"/>
      <c r="D3" s="136"/>
      <c r="E3" s="136" t="s">
        <v>29</v>
      </c>
      <c r="F3" s="136" t="s">
        <v>29</v>
      </c>
      <c r="G3" s="136" t="s">
        <v>29</v>
      </c>
      <c r="H3" s="136"/>
      <c r="I3" s="136"/>
    </row>
    <row r="4" spans="1:13" ht="30">
      <c r="A4" s="136" t="str">
        <f>سهام!A4</f>
        <v>برای ماه منتهی به 1400/06/31</v>
      </c>
      <c r="B4" s="136" t="s">
        <v>2</v>
      </c>
      <c r="C4" s="136"/>
      <c r="D4" s="136"/>
      <c r="E4" s="136" t="s">
        <v>2</v>
      </c>
      <c r="F4" s="136" t="s">
        <v>2</v>
      </c>
      <c r="G4" s="136" t="s">
        <v>2</v>
      </c>
      <c r="H4" s="136"/>
      <c r="I4" s="136"/>
    </row>
    <row r="5" spans="1:13" ht="30">
      <c r="A5" s="26"/>
      <c r="B5" s="26"/>
      <c r="C5" s="26"/>
      <c r="D5" s="26"/>
      <c r="E5" s="26"/>
      <c r="F5" s="26"/>
      <c r="G5" s="26"/>
      <c r="H5" s="26"/>
      <c r="I5" s="26"/>
    </row>
    <row r="6" spans="1:13" ht="28.5">
      <c r="A6" s="137" t="s">
        <v>75</v>
      </c>
      <c r="B6" s="137"/>
      <c r="C6" s="137"/>
      <c r="D6" s="137"/>
      <c r="E6" s="137"/>
      <c r="F6" s="137"/>
      <c r="G6" s="137"/>
    </row>
    <row r="7" spans="1:13" ht="28.5">
      <c r="A7" s="36"/>
      <c r="B7" s="36"/>
      <c r="C7" s="138" t="s">
        <v>147</v>
      </c>
      <c r="D7" s="138"/>
      <c r="E7" s="138"/>
      <c r="F7" s="138"/>
      <c r="G7" s="138"/>
      <c r="H7" s="138"/>
      <c r="I7" s="138"/>
    </row>
    <row r="8" spans="1:13" ht="64.5" customHeight="1" thickBot="1">
      <c r="A8" s="6" t="s">
        <v>33</v>
      </c>
      <c r="C8" s="25" t="s">
        <v>71</v>
      </c>
      <c r="E8" s="6" t="s">
        <v>22</v>
      </c>
      <c r="G8" s="6" t="s">
        <v>52</v>
      </c>
      <c r="I8" s="47" t="s">
        <v>12</v>
      </c>
    </row>
    <row r="9" spans="1:13" ht="31.5">
      <c r="A9" s="7" t="s">
        <v>58</v>
      </c>
      <c r="C9" s="4" t="s">
        <v>72</v>
      </c>
      <c r="E9" s="50">
        <f>'سرمایه‌گذاری در سهام '!S47</f>
        <v>226649750575</v>
      </c>
      <c r="F9" s="46"/>
      <c r="G9" s="48">
        <f>E9/235286623092</f>
        <v>0.96329212258861452</v>
      </c>
      <c r="H9" s="46"/>
      <c r="I9" s="54">
        <f>E9/2501003169173</f>
        <v>9.0623535934960711E-2</v>
      </c>
    </row>
    <row r="10" spans="1:13" ht="31.5">
      <c r="A10" s="7" t="s">
        <v>108</v>
      </c>
      <c r="C10" s="4" t="s">
        <v>73</v>
      </c>
      <c r="E10" s="50">
        <f>'سرمایه‌گذاری در اوراق بهادار '!Q11</f>
        <v>0</v>
      </c>
      <c r="F10" s="46"/>
      <c r="G10" s="48">
        <f t="shared" ref="G10:G12" si="0">E10/235286623092</f>
        <v>0</v>
      </c>
      <c r="H10" s="46"/>
      <c r="I10" s="54">
        <f>E10/2501003169173</f>
        <v>0</v>
      </c>
    </row>
    <row r="11" spans="1:13" ht="31.5">
      <c r="A11" s="7" t="s">
        <v>59</v>
      </c>
      <c r="C11" s="4" t="s">
        <v>74</v>
      </c>
      <c r="E11" s="50">
        <f>'درآمد سپرده بانکی '!I14</f>
        <v>592819079</v>
      </c>
      <c r="F11" s="46"/>
      <c r="G11" s="48">
        <f t="shared" si="0"/>
        <v>2.5195613384624946E-3</v>
      </c>
      <c r="H11" s="46"/>
      <c r="I11" s="54">
        <f>E11/2501003169173</f>
        <v>2.3703251811393181E-4</v>
      </c>
    </row>
    <row r="12" spans="1:13" ht="31.5">
      <c r="A12" s="7" t="s">
        <v>66</v>
      </c>
      <c r="C12" s="4" t="s">
        <v>99</v>
      </c>
      <c r="E12" s="50">
        <f>'سایر درآمدها '!E13</f>
        <v>579617195</v>
      </c>
      <c r="F12" s="46"/>
      <c r="G12" s="48">
        <f t="shared" si="0"/>
        <v>2.4634515442612413E-3</v>
      </c>
      <c r="H12" s="46"/>
      <c r="I12" s="54">
        <f t="shared" ref="I12" si="1">E12/2501003169173</f>
        <v>2.3175388265967711E-4</v>
      </c>
    </row>
    <row r="13" spans="1:13" ht="32.25" thickBot="1">
      <c r="E13" s="49">
        <f>SUM(E9:E12)</f>
        <v>227822186849</v>
      </c>
      <c r="F13" s="45">
        <f t="shared" ref="F13:H13" si="2">SUM(F9:F11)</f>
        <v>0</v>
      </c>
      <c r="G13" s="125">
        <f>SUM(G9:G12)</f>
        <v>0.96827513547133826</v>
      </c>
      <c r="H13" s="45">
        <f t="shared" si="2"/>
        <v>0</v>
      </c>
      <c r="I13" s="55">
        <f>SUM(I9:I12)</f>
        <v>9.1092322335734319E-2</v>
      </c>
    </row>
    <row r="14" spans="1:13" ht="28.5" thickTop="1">
      <c r="I14" s="19"/>
      <c r="M14" s="32"/>
    </row>
    <row r="15" spans="1:13">
      <c r="M15" s="32"/>
    </row>
    <row r="16" spans="1:13">
      <c r="M16" s="32"/>
    </row>
    <row r="17" spans="9:20">
      <c r="I17" s="20"/>
      <c r="M17" s="32"/>
    </row>
    <row r="18" spans="9:20">
      <c r="M18" s="32"/>
      <c r="T18" s="8"/>
    </row>
    <row r="19" spans="9:20">
      <c r="M19" s="32"/>
    </row>
    <row r="20" spans="9:20">
      <c r="M20" s="32"/>
    </row>
    <row r="21" spans="9:20">
      <c r="M21" s="32"/>
    </row>
    <row r="22" spans="9:20">
      <c r="M22" s="32"/>
    </row>
    <row r="23" spans="9:20">
      <c r="M23" s="32"/>
    </row>
    <row r="24" spans="9:20">
      <c r="M24" s="32"/>
    </row>
    <row r="25" spans="9:20">
      <c r="M25" s="32"/>
    </row>
    <row r="26" spans="9:20">
      <c r="M26" s="32"/>
    </row>
    <row r="27" spans="9:20">
      <c r="M27" s="32"/>
    </row>
    <row r="28" spans="9:20">
      <c r="M28" s="32"/>
    </row>
    <row r="29" spans="9:20">
      <c r="M29" s="32"/>
    </row>
    <row r="30" spans="9:20">
      <c r="M30" s="32"/>
    </row>
    <row r="31" spans="9:20">
      <c r="M31" s="32"/>
    </row>
    <row r="32" spans="9:20">
      <c r="M32" s="32"/>
    </row>
    <row r="33" spans="13:13">
      <c r="M33" s="32"/>
    </row>
    <row r="34" spans="13:13">
      <c r="M34" s="32"/>
    </row>
    <row r="35" spans="13:13">
      <c r="M35" s="32"/>
    </row>
    <row r="36" spans="13:13">
      <c r="M36" s="32"/>
    </row>
    <row r="37" spans="13:13">
      <c r="M37" s="32"/>
    </row>
    <row r="38" spans="13:13">
      <c r="M38" s="32"/>
    </row>
    <row r="39" spans="13:13">
      <c r="M39" s="32"/>
    </row>
    <row r="40" spans="13:13">
      <c r="M40" s="32"/>
    </row>
    <row r="41" spans="13:13">
      <c r="M41" s="32"/>
    </row>
    <row r="42" spans="13:13">
      <c r="M42" s="32"/>
    </row>
    <row r="43" spans="13:13">
      <c r="M43" s="32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39"/>
  <sheetViews>
    <sheetView rightToLeft="1" view="pageBreakPreview" zoomScale="70" zoomScaleNormal="100" zoomScaleSheetLayoutView="70" workbookViewId="0">
      <selection activeCell="C11" sqref="C11"/>
    </sheetView>
  </sheetViews>
  <sheetFormatPr defaultColWidth="9.140625" defaultRowHeight="27.75"/>
  <cols>
    <col min="1" max="1" width="42" style="4" bestFit="1" customWidth="1"/>
    <col min="2" max="2" width="1" style="4" customWidth="1"/>
    <col min="3" max="3" width="23.140625" style="4" bestFit="1" customWidth="1"/>
    <col min="4" max="4" width="1" style="4" customWidth="1"/>
    <col min="5" max="5" width="19.42578125" style="4" bestFit="1" customWidth="1"/>
    <col min="6" max="6" width="1" style="4" customWidth="1"/>
    <col min="7" max="7" width="12.28515625" style="4" bestFit="1" customWidth="1"/>
    <col min="8" max="8" width="1" style="4" customWidth="1"/>
    <col min="9" max="9" width="28.140625" style="4" customWidth="1"/>
    <col min="10" max="10" width="1" style="4" customWidth="1"/>
    <col min="11" max="11" width="15.85546875" style="4" bestFit="1" customWidth="1"/>
    <col min="12" max="12" width="1" style="4" customWidth="1"/>
    <col min="13" max="13" width="23.140625" style="4" bestFit="1" customWidth="1"/>
    <col min="14" max="14" width="1" style="4" customWidth="1"/>
    <col min="15" max="15" width="27" style="4" bestFit="1" customWidth="1"/>
    <col min="16" max="16" width="1" style="4" customWidth="1"/>
    <col min="17" max="17" width="15.85546875" style="4" bestFit="1" customWidth="1"/>
    <col min="18" max="18" width="1" style="4" customWidth="1"/>
    <col min="19" max="19" width="25.425781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>
      <c r="A2" s="136" t="s">
        <v>67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19" ht="30">
      <c r="A3" s="136" t="s">
        <v>29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</row>
    <row r="4" spans="1:19" ht="30">
      <c r="A4" s="136" t="str">
        <f>'جمع درآمدها'!A4:I4</f>
        <v>برای ماه منتهی به 1400/06/31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 ht="36">
      <c r="A5" s="139" t="s">
        <v>76</v>
      </c>
      <c r="B5" s="139"/>
      <c r="C5" s="139"/>
      <c r="D5" s="139"/>
      <c r="E5" s="139"/>
      <c r="F5" s="139"/>
      <c r="G5" s="139"/>
      <c r="H5" s="139"/>
      <c r="I5" s="139"/>
    </row>
    <row r="6" spans="1:19" ht="30.75" thickBot="1">
      <c r="A6" s="141" t="s">
        <v>30</v>
      </c>
      <c r="B6" s="141"/>
      <c r="C6" s="141"/>
      <c r="D6" s="141"/>
      <c r="E6" s="141"/>
      <c r="F6" s="141"/>
      <c r="G6" s="141"/>
      <c r="I6" s="141" t="s">
        <v>148</v>
      </c>
      <c r="J6" s="141"/>
      <c r="K6" s="141"/>
      <c r="L6" s="141"/>
      <c r="M6" s="141"/>
      <c r="O6" s="140" t="s">
        <v>149</v>
      </c>
      <c r="P6" s="140" t="s">
        <v>32</v>
      </c>
      <c r="Q6" s="140" t="s">
        <v>32</v>
      </c>
      <c r="R6" s="140" t="s">
        <v>32</v>
      </c>
      <c r="S6" s="140" t="s">
        <v>32</v>
      </c>
    </row>
    <row r="7" spans="1:19" ht="30.75" thickBot="1">
      <c r="A7" s="16" t="s">
        <v>33</v>
      </c>
      <c r="B7" s="38"/>
      <c r="C7" s="16" t="s">
        <v>34</v>
      </c>
      <c r="D7" s="38"/>
      <c r="E7" s="16" t="s">
        <v>14</v>
      </c>
      <c r="F7" s="38"/>
      <c r="G7" s="16" t="s">
        <v>15</v>
      </c>
      <c r="I7" s="16" t="s">
        <v>35</v>
      </c>
      <c r="K7" s="16" t="s">
        <v>36</v>
      </c>
      <c r="M7" s="16" t="s">
        <v>37</v>
      </c>
      <c r="O7" s="16" t="s">
        <v>35</v>
      </c>
      <c r="Q7" s="16" t="s">
        <v>36</v>
      </c>
      <c r="S7" s="16" t="s">
        <v>37</v>
      </c>
    </row>
    <row r="8" spans="1:19" ht="30">
      <c r="A8" s="7" t="s">
        <v>63</v>
      </c>
      <c r="C8" s="85">
        <v>31</v>
      </c>
      <c r="D8" s="85"/>
      <c r="E8" s="85" t="s">
        <v>38</v>
      </c>
      <c r="F8" s="85"/>
      <c r="G8" s="85">
        <v>0</v>
      </c>
      <c r="H8" s="85"/>
      <c r="I8" s="85">
        <v>98440808</v>
      </c>
      <c r="J8" s="85"/>
      <c r="K8" s="85">
        <v>0</v>
      </c>
      <c r="L8" s="85"/>
      <c r="M8" s="85">
        <v>98440808</v>
      </c>
      <c r="N8" s="85"/>
      <c r="O8" s="85">
        <v>416741221</v>
      </c>
      <c r="P8" s="85"/>
      <c r="Q8" s="85">
        <v>0</v>
      </c>
      <c r="R8" s="85"/>
      <c r="S8" s="85">
        <v>416741221</v>
      </c>
    </row>
    <row r="9" spans="1:19" ht="30">
      <c r="A9" s="7" t="s">
        <v>63</v>
      </c>
      <c r="C9" s="85" t="s">
        <v>137</v>
      </c>
      <c r="D9" s="85"/>
      <c r="E9" s="85" t="s">
        <v>38</v>
      </c>
      <c r="F9" s="85"/>
      <c r="G9" s="85">
        <v>19</v>
      </c>
      <c r="H9" s="85"/>
      <c r="I9" s="85">
        <v>0</v>
      </c>
      <c r="J9" s="85"/>
      <c r="K9" s="85">
        <v>0</v>
      </c>
      <c r="L9" s="85"/>
      <c r="M9" s="85">
        <v>0</v>
      </c>
      <c r="N9" s="85"/>
      <c r="O9" s="85">
        <v>150542627</v>
      </c>
      <c r="P9" s="85"/>
      <c r="Q9" s="85">
        <v>0</v>
      </c>
      <c r="R9" s="85"/>
      <c r="S9" s="85">
        <v>150542627</v>
      </c>
    </row>
    <row r="10" spans="1:19" ht="30">
      <c r="A10" s="7" t="s">
        <v>26</v>
      </c>
      <c r="C10" s="85">
        <v>30</v>
      </c>
      <c r="D10" s="85"/>
      <c r="E10" s="85" t="s">
        <v>38</v>
      </c>
      <c r="F10" s="85"/>
      <c r="G10" s="85">
        <v>0</v>
      </c>
      <c r="H10" s="85"/>
      <c r="I10" s="85">
        <v>3707438</v>
      </c>
      <c r="J10" s="85"/>
      <c r="K10" s="85">
        <v>0</v>
      </c>
      <c r="L10" s="85"/>
      <c r="M10" s="85">
        <v>3707438</v>
      </c>
      <c r="N10" s="85"/>
      <c r="O10" s="85">
        <v>25230412</v>
      </c>
      <c r="P10" s="85"/>
      <c r="Q10" s="85">
        <v>0</v>
      </c>
      <c r="R10" s="85"/>
      <c r="S10" s="85">
        <v>25230412</v>
      </c>
    </row>
    <row r="11" spans="1:19" ht="30">
      <c r="A11" s="7" t="s">
        <v>129</v>
      </c>
      <c r="C11" s="85">
        <v>19</v>
      </c>
      <c r="D11" s="85"/>
      <c r="E11" s="85" t="s">
        <v>38</v>
      </c>
      <c r="F11" s="85"/>
      <c r="G11" s="85">
        <v>0</v>
      </c>
      <c r="H11" s="85"/>
      <c r="I11" s="85">
        <v>304819</v>
      </c>
      <c r="J11" s="85"/>
      <c r="K11" s="85">
        <v>0</v>
      </c>
      <c r="L11" s="85"/>
      <c r="M11" s="85">
        <v>304819</v>
      </c>
      <c r="N11" s="85"/>
      <c r="O11" s="85">
        <v>304819</v>
      </c>
      <c r="P11" s="85"/>
      <c r="Q11" s="85">
        <v>0</v>
      </c>
      <c r="R11" s="85"/>
      <c r="S11" s="85">
        <v>304819</v>
      </c>
    </row>
    <row r="12" spans="1:19" ht="30.75" thickBot="1">
      <c r="A12" s="24"/>
      <c r="C12" s="24"/>
      <c r="E12" s="24" t="s">
        <v>38</v>
      </c>
      <c r="G12" s="24"/>
      <c r="I12" s="37">
        <f>SUM(I8:I11)</f>
        <v>102453065</v>
      </c>
      <c r="J12" s="17"/>
      <c r="K12" s="37">
        <f>SUM(K8:K11)</f>
        <v>0</v>
      </c>
      <c r="L12" s="37"/>
      <c r="M12" s="37">
        <f>SUM(M8:M11)</f>
        <v>102453065</v>
      </c>
      <c r="N12" s="37"/>
      <c r="O12" s="37">
        <f>SUM(O8:O11)</f>
        <v>592819079</v>
      </c>
      <c r="P12" s="37"/>
      <c r="Q12" s="37">
        <f>SUM(Q8:Q11)</f>
        <v>0</v>
      </c>
      <c r="R12" s="37"/>
      <c r="S12" s="37">
        <f>SUM(S8:S11)</f>
        <v>592819079</v>
      </c>
    </row>
    <row r="13" spans="1:19" ht="28.5" thickTop="1">
      <c r="E13" s="4" t="s">
        <v>38</v>
      </c>
      <c r="I13" s="9"/>
      <c r="M13" s="32"/>
    </row>
    <row r="14" spans="1:19">
      <c r="I14" s="5"/>
      <c r="M14" s="32"/>
    </row>
    <row r="15" spans="1:19">
      <c r="M15" s="32"/>
    </row>
    <row r="16" spans="1:19">
      <c r="M16" s="32"/>
    </row>
    <row r="17" spans="13:13">
      <c r="M17" s="32"/>
    </row>
    <row r="18" spans="13:13">
      <c r="M18" s="32"/>
    </row>
    <row r="19" spans="13:13">
      <c r="M19" s="32"/>
    </row>
    <row r="20" spans="13:13">
      <c r="M20" s="32"/>
    </row>
    <row r="21" spans="13:13">
      <c r="M21" s="32"/>
    </row>
    <row r="22" spans="13:13">
      <c r="M22" s="32"/>
    </row>
    <row r="23" spans="13:13">
      <c r="M23" s="32"/>
    </row>
    <row r="24" spans="13:13">
      <c r="M24" s="32"/>
    </row>
    <row r="25" spans="13:13">
      <c r="M25" s="32"/>
    </row>
    <row r="26" spans="13:13">
      <c r="M26" s="32"/>
    </row>
    <row r="27" spans="13:13">
      <c r="M27" s="32"/>
    </row>
    <row r="28" spans="13:13">
      <c r="M28" s="32"/>
    </row>
    <row r="29" spans="13:13">
      <c r="M29" s="32"/>
    </row>
    <row r="30" spans="13:13">
      <c r="M30" s="32"/>
    </row>
    <row r="31" spans="13:13">
      <c r="M31" s="32"/>
    </row>
    <row r="32" spans="13:13">
      <c r="M32" s="32"/>
    </row>
    <row r="33" spans="13:13">
      <c r="M33" s="32"/>
    </row>
    <row r="34" spans="13:13">
      <c r="M34" s="32"/>
    </row>
    <row r="35" spans="13:13">
      <c r="M35" s="32"/>
    </row>
    <row r="36" spans="13:13">
      <c r="M36" s="32"/>
    </row>
    <row r="37" spans="13:13">
      <c r="M37" s="32"/>
    </row>
    <row r="38" spans="13:13">
      <c r="M38" s="32"/>
    </row>
    <row r="39" spans="13:13">
      <c r="M39" s="32"/>
    </row>
  </sheetData>
  <autoFilter ref="A7:S7" xr:uid="{00000000-0009-0000-0000-000004000000}">
    <sortState xmlns:xlrd2="http://schemas.microsoft.com/office/spreadsheetml/2017/richdata2" ref="A8:S11">
      <sortCondition descending="1" ref="S7"/>
    </sortState>
  </autoFilter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2"/>
  <sheetViews>
    <sheetView rightToLeft="1" view="pageBreakPreview" zoomScale="60" zoomScaleNormal="100" workbookViewId="0">
      <selection activeCell="O9" sqref="O9"/>
    </sheetView>
  </sheetViews>
  <sheetFormatPr defaultColWidth="9.140625" defaultRowHeight="27.75"/>
  <cols>
    <col min="1" max="1" width="40.42578125" style="98" bestFit="1" customWidth="1"/>
    <col min="2" max="2" width="1" style="98" customWidth="1"/>
    <col min="3" max="3" width="16.5703125" style="98" bestFit="1" customWidth="1"/>
    <col min="4" max="4" width="1" style="98" customWidth="1"/>
    <col min="5" max="5" width="18.7109375" style="98" customWidth="1"/>
    <col min="6" max="6" width="1" style="98" customWidth="1"/>
    <col min="7" max="7" width="15.42578125" style="98" customWidth="1"/>
    <col min="8" max="8" width="1" style="98" customWidth="1"/>
    <col min="9" max="9" width="27" style="98" bestFit="1" customWidth="1"/>
    <col min="10" max="10" width="1" style="98" customWidth="1"/>
    <col min="11" max="11" width="25.140625" style="98" customWidth="1"/>
    <col min="12" max="12" width="1" style="98" customWidth="1"/>
    <col min="13" max="13" width="29.42578125" style="98" bestFit="1" customWidth="1"/>
    <col min="14" max="14" width="1" style="98" customWidth="1"/>
    <col min="15" max="15" width="27" style="98" bestFit="1" customWidth="1"/>
    <col min="16" max="16" width="1" style="98" customWidth="1"/>
    <col min="17" max="17" width="23.7109375" style="98" bestFit="1" customWidth="1"/>
    <col min="18" max="18" width="1" style="98" customWidth="1"/>
    <col min="19" max="19" width="23.85546875" style="98" customWidth="1"/>
    <col min="20" max="20" width="1" style="98" customWidth="1"/>
    <col min="21" max="16384" width="9.140625" style="98"/>
  </cols>
  <sheetData>
    <row r="2" spans="1:19" ht="30">
      <c r="A2" s="142" t="s">
        <v>67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ht="30">
      <c r="A3" s="142" t="s">
        <v>29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</row>
    <row r="4" spans="1:19" ht="30">
      <c r="A4" s="142" t="str">
        <f>'جمع درآمدها'!A4:I4</f>
        <v>برای ماه منتهی به 1400/06/31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</row>
    <row r="5" spans="1:19" ht="30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</row>
    <row r="6" spans="1:19" ht="36">
      <c r="A6" s="145" t="s">
        <v>77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</row>
    <row r="7" spans="1:19" ht="30.75" thickBot="1">
      <c r="A7" s="143" t="s">
        <v>3</v>
      </c>
      <c r="C7" s="144" t="s">
        <v>39</v>
      </c>
      <c r="D7" s="144" t="s">
        <v>39</v>
      </c>
      <c r="E7" s="144" t="s">
        <v>39</v>
      </c>
      <c r="F7" s="144" t="s">
        <v>39</v>
      </c>
      <c r="G7" s="144" t="s">
        <v>39</v>
      </c>
      <c r="I7" s="144" t="str">
        <f>'سود اوراق بهادار و سپرده بانکی '!I6:M6</f>
        <v>طی شهریور ماه</v>
      </c>
      <c r="J7" s="144" t="s">
        <v>31</v>
      </c>
      <c r="K7" s="144" t="s">
        <v>31</v>
      </c>
      <c r="L7" s="144" t="s">
        <v>31</v>
      </c>
      <c r="M7" s="144" t="s">
        <v>31</v>
      </c>
      <c r="O7" s="144" t="str">
        <f>'سود اوراق بهادار و سپرده بانکی '!O6:S6</f>
        <v>از ابتدای سال مالی تا پایان شهریور ماه</v>
      </c>
      <c r="P7" s="144" t="s">
        <v>32</v>
      </c>
      <c r="Q7" s="144" t="s">
        <v>32</v>
      </c>
      <c r="R7" s="144" t="s">
        <v>32</v>
      </c>
      <c r="S7" s="144" t="s">
        <v>32</v>
      </c>
    </row>
    <row r="8" spans="1:19" s="100" customFormat="1" ht="90">
      <c r="A8" s="143" t="s">
        <v>3</v>
      </c>
      <c r="C8" s="101" t="s">
        <v>40</v>
      </c>
      <c r="E8" s="101" t="s">
        <v>41</v>
      </c>
      <c r="G8" s="101" t="s">
        <v>42</v>
      </c>
      <c r="I8" s="101" t="s">
        <v>43</v>
      </c>
      <c r="K8" s="101" t="s">
        <v>36</v>
      </c>
      <c r="M8" s="101" t="s">
        <v>44</v>
      </c>
      <c r="O8" s="101" t="s">
        <v>43</v>
      </c>
      <c r="Q8" s="101" t="s">
        <v>36</v>
      </c>
      <c r="S8" s="101" t="s">
        <v>44</v>
      </c>
    </row>
    <row r="9" spans="1:19" s="100" customFormat="1" ht="30">
      <c r="A9" s="102" t="s">
        <v>86</v>
      </c>
      <c r="B9" s="98"/>
      <c r="C9" s="98" t="s">
        <v>132</v>
      </c>
      <c r="D9" s="98"/>
      <c r="E9" s="85">
        <v>4300000</v>
      </c>
      <c r="F9" s="85"/>
      <c r="G9" s="85">
        <v>550</v>
      </c>
      <c r="H9" s="98"/>
      <c r="I9" s="85">
        <v>0</v>
      </c>
      <c r="J9" s="85"/>
      <c r="K9" s="85">
        <v>0</v>
      </c>
      <c r="L9" s="85"/>
      <c r="M9" s="85">
        <v>0</v>
      </c>
      <c r="N9" s="98"/>
      <c r="O9" s="85">
        <v>2365000000</v>
      </c>
      <c r="P9" s="98"/>
      <c r="Q9" s="85">
        <v>-240138462</v>
      </c>
      <c r="R9" s="98"/>
      <c r="S9" s="85">
        <f>O9+Q9</f>
        <v>2124861538</v>
      </c>
    </row>
    <row r="10" spans="1:19" s="100" customFormat="1" ht="30">
      <c r="A10" s="102" t="s">
        <v>113</v>
      </c>
      <c r="B10" s="98"/>
      <c r="C10" s="98" t="s">
        <v>132</v>
      </c>
      <c r="D10" s="98"/>
      <c r="E10" s="85">
        <v>10000000</v>
      </c>
      <c r="F10" s="85"/>
      <c r="G10" s="85">
        <v>28</v>
      </c>
      <c r="H10" s="98"/>
      <c r="I10" s="85">
        <v>0</v>
      </c>
      <c r="J10" s="85"/>
      <c r="K10" s="85">
        <v>0</v>
      </c>
      <c r="L10" s="85"/>
      <c r="M10" s="85">
        <v>0</v>
      </c>
      <c r="N10" s="98"/>
      <c r="O10" s="85">
        <v>280000000</v>
      </c>
      <c r="P10" s="98"/>
      <c r="Q10" s="85">
        <v>-5821596</v>
      </c>
      <c r="R10" s="98"/>
      <c r="S10" s="85">
        <f t="shared" ref="S10:S22" si="0">O10+Q10</f>
        <v>274178404</v>
      </c>
    </row>
    <row r="11" spans="1:19" s="100" customFormat="1" ht="30">
      <c r="A11" s="102" t="s">
        <v>85</v>
      </c>
      <c r="B11" s="98"/>
      <c r="C11" s="98" t="s">
        <v>119</v>
      </c>
      <c r="D11" s="98"/>
      <c r="E11" s="85">
        <v>3500000</v>
      </c>
      <c r="F11" s="85"/>
      <c r="G11" s="85">
        <v>1220</v>
      </c>
      <c r="H11" s="98"/>
      <c r="I11" s="85">
        <v>0</v>
      </c>
      <c r="J11" s="85"/>
      <c r="K11" s="85">
        <v>0</v>
      </c>
      <c r="L11" s="85"/>
      <c r="M11" s="85">
        <v>0</v>
      </c>
      <c r="N11" s="98"/>
      <c r="O11" s="85">
        <v>4270000000</v>
      </c>
      <c r="P11" s="98"/>
      <c r="Q11" s="85">
        <v>0</v>
      </c>
      <c r="R11" s="98"/>
      <c r="S11" s="85">
        <f t="shared" si="0"/>
        <v>4270000000</v>
      </c>
    </row>
    <row r="12" spans="1:19" s="100" customFormat="1" ht="30">
      <c r="A12" s="102" t="s">
        <v>103</v>
      </c>
      <c r="B12" s="98"/>
      <c r="C12" s="98" t="s">
        <v>114</v>
      </c>
      <c r="D12" s="98"/>
      <c r="E12" s="85">
        <v>1536666</v>
      </c>
      <c r="F12" s="85"/>
      <c r="G12" s="85">
        <v>300</v>
      </c>
      <c r="H12" s="98"/>
      <c r="I12" s="85">
        <v>0</v>
      </c>
      <c r="J12" s="85"/>
      <c r="K12" s="85">
        <v>0</v>
      </c>
      <c r="L12" s="85"/>
      <c r="M12" s="85">
        <v>0</v>
      </c>
      <c r="N12" s="98"/>
      <c r="O12" s="85">
        <v>460999800</v>
      </c>
      <c r="P12" s="98"/>
      <c r="Q12" s="85">
        <v>-14081003</v>
      </c>
      <c r="R12" s="98"/>
      <c r="S12" s="85">
        <f t="shared" si="0"/>
        <v>446918797</v>
      </c>
    </row>
    <row r="13" spans="1:19" s="100" customFormat="1" ht="30">
      <c r="A13" s="102" t="s">
        <v>104</v>
      </c>
      <c r="B13" s="98"/>
      <c r="C13" s="98" t="s">
        <v>120</v>
      </c>
      <c r="D13" s="98"/>
      <c r="E13" s="85">
        <v>4000000</v>
      </c>
      <c r="F13" s="85"/>
      <c r="G13" s="85">
        <v>2370</v>
      </c>
      <c r="H13" s="98"/>
      <c r="I13" s="85">
        <v>0</v>
      </c>
      <c r="J13" s="85"/>
      <c r="K13" s="85">
        <v>0</v>
      </c>
      <c r="L13" s="85"/>
      <c r="M13" s="85">
        <v>0</v>
      </c>
      <c r="N13" s="98"/>
      <c r="O13" s="85">
        <v>9480000000</v>
      </c>
      <c r="P13" s="98"/>
      <c r="Q13" s="85">
        <v>-380197239</v>
      </c>
      <c r="R13" s="98"/>
      <c r="S13" s="85">
        <f t="shared" si="0"/>
        <v>9099802761</v>
      </c>
    </row>
    <row r="14" spans="1:19" s="100" customFormat="1" ht="30">
      <c r="A14" s="102" t="s">
        <v>95</v>
      </c>
      <c r="B14" s="98"/>
      <c r="C14" s="98" t="s">
        <v>133</v>
      </c>
      <c r="D14" s="98"/>
      <c r="E14" s="85">
        <v>10000</v>
      </c>
      <c r="F14" s="85"/>
      <c r="G14" s="85">
        <v>1300</v>
      </c>
      <c r="H14" s="98"/>
      <c r="I14" s="85">
        <v>0</v>
      </c>
      <c r="J14" s="85"/>
      <c r="K14" s="85">
        <v>0</v>
      </c>
      <c r="L14" s="85"/>
      <c r="M14" s="85">
        <v>0</v>
      </c>
      <c r="N14" s="98"/>
      <c r="O14" s="85">
        <v>13000000</v>
      </c>
      <c r="P14" s="98"/>
      <c r="Q14" s="85">
        <v>-8898</v>
      </c>
      <c r="R14" s="98"/>
      <c r="S14" s="85">
        <f t="shared" si="0"/>
        <v>12991102</v>
      </c>
    </row>
    <row r="15" spans="1:19" s="100" customFormat="1" ht="30">
      <c r="A15" s="102" t="s">
        <v>110</v>
      </c>
      <c r="B15" s="98"/>
      <c r="C15" s="98" t="s">
        <v>121</v>
      </c>
      <c r="D15" s="98"/>
      <c r="E15" s="85">
        <v>1100000</v>
      </c>
      <c r="F15" s="85"/>
      <c r="G15" s="85">
        <v>2850</v>
      </c>
      <c r="H15" s="98"/>
      <c r="I15" s="85">
        <v>0</v>
      </c>
      <c r="J15" s="85"/>
      <c r="K15" s="85">
        <v>0</v>
      </c>
      <c r="L15" s="85"/>
      <c r="M15" s="85">
        <v>0</v>
      </c>
      <c r="N15" s="98"/>
      <c r="O15" s="85">
        <v>3135000000</v>
      </c>
      <c r="P15" s="98"/>
      <c r="Q15" s="85">
        <v>0</v>
      </c>
      <c r="R15" s="98"/>
      <c r="S15" s="85">
        <f t="shared" si="0"/>
        <v>3135000000</v>
      </c>
    </row>
    <row r="16" spans="1:19" s="100" customFormat="1" ht="30">
      <c r="A16" s="102" t="s">
        <v>90</v>
      </c>
      <c r="B16" s="98"/>
      <c r="C16" s="98" t="s">
        <v>143</v>
      </c>
      <c r="D16" s="98"/>
      <c r="E16" s="85">
        <v>13000000</v>
      </c>
      <c r="F16" s="85"/>
      <c r="G16" s="85">
        <v>400</v>
      </c>
      <c r="H16" s="98"/>
      <c r="I16" s="85">
        <v>0</v>
      </c>
      <c r="J16" s="85"/>
      <c r="K16" s="85">
        <v>0</v>
      </c>
      <c r="L16" s="85"/>
      <c r="M16" s="85">
        <v>0</v>
      </c>
      <c r="N16" s="98"/>
      <c r="O16" s="85">
        <v>5200000000</v>
      </c>
      <c r="P16" s="98"/>
      <c r="Q16" s="85">
        <v>-138666667</v>
      </c>
      <c r="R16" s="98"/>
      <c r="S16" s="85">
        <f t="shared" si="0"/>
        <v>5061333333</v>
      </c>
    </row>
    <row r="17" spans="1:19" s="100" customFormat="1" ht="30">
      <c r="A17" s="102" t="s">
        <v>93</v>
      </c>
      <c r="B17" s="98"/>
      <c r="C17" s="98" t="s">
        <v>132</v>
      </c>
      <c r="D17" s="98"/>
      <c r="E17" s="85">
        <v>20000000</v>
      </c>
      <c r="F17" s="85"/>
      <c r="G17" s="85">
        <v>66</v>
      </c>
      <c r="H17" s="98"/>
      <c r="I17" s="85">
        <v>0</v>
      </c>
      <c r="J17" s="85"/>
      <c r="K17" s="85">
        <v>0</v>
      </c>
      <c r="L17" s="85"/>
      <c r="M17" s="85">
        <v>0</v>
      </c>
      <c r="N17" s="98"/>
      <c r="O17" s="85">
        <v>1320000000</v>
      </c>
      <c r="P17" s="98"/>
      <c r="Q17" s="85">
        <v>0</v>
      </c>
      <c r="R17" s="98"/>
      <c r="S17" s="85">
        <f t="shared" si="0"/>
        <v>1320000000</v>
      </c>
    </row>
    <row r="18" spans="1:19" s="100" customFormat="1" ht="30">
      <c r="A18" s="102" t="s">
        <v>94</v>
      </c>
      <c r="B18" s="98"/>
      <c r="C18" s="98" t="s">
        <v>122</v>
      </c>
      <c r="D18" s="98"/>
      <c r="E18" s="85">
        <v>1000000</v>
      </c>
      <c r="F18" s="85"/>
      <c r="G18" s="85">
        <v>1320</v>
      </c>
      <c r="H18" s="98"/>
      <c r="I18" s="85">
        <v>0</v>
      </c>
      <c r="J18" s="85"/>
      <c r="K18" s="85">
        <v>0</v>
      </c>
      <c r="L18" s="85"/>
      <c r="M18" s="85">
        <v>0</v>
      </c>
      <c r="N18" s="98"/>
      <c r="O18" s="85">
        <v>1320000000</v>
      </c>
      <c r="P18" s="98"/>
      <c r="Q18" s="85">
        <v>-77446809</v>
      </c>
      <c r="R18" s="98"/>
      <c r="S18" s="85">
        <f t="shared" si="0"/>
        <v>1242553191</v>
      </c>
    </row>
    <row r="19" spans="1:19" s="100" customFormat="1" ht="30">
      <c r="A19" s="102" t="s">
        <v>102</v>
      </c>
      <c r="B19" s="98"/>
      <c r="C19" s="98" t="s">
        <v>134</v>
      </c>
      <c r="D19" s="98"/>
      <c r="E19" s="85">
        <v>457575</v>
      </c>
      <c r="F19" s="85"/>
      <c r="G19" s="85">
        <v>8000</v>
      </c>
      <c r="H19" s="98"/>
      <c r="I19" s="85">
        <v>0</v>
      </c>
      <c r="J19" s="85"/>
      <c r="K19" s="85">
        <v>0</v>
      </c>
      <c r="L19" s="85"/>
      <c r="M19" s="85">
        <v>0</v>
      </c>
      <c r="N19" s="98"/>
      <c r="O19" s="85">
        <v>3660600000</v>
      </c>
      <c r="P19" s="98"/>
      <c r="Q19" s="85">
        <v>0</v>
      </c>
      <c r="R19" s="98"/>
      <c r="S19" s="85">
        <f t="shared" si="0"/>
        <v>3660600000</v>
      </c>
    </row>
    <row r="20" spans="1:19" s="100" customFormat="1" ht="30">
      <c r="A20" s="102" t="s">
        <v>89</v>
      </c>
      <c r="B20" s="98"/>
      <c r="C20" s="98" t="s">
        <v>123</v>
      </c>
      <c r="D20" s="98"/>
      <c r="E20" s="85">
        <v>13820000</v>
      </c>
      <c r="F20" s="85"/>
      <c r="G20" s="85">
        <v>2200</v>
      </c>
      <c r="H20" s="98"/>
      <c r="I20" s="85">
        <v>0</v>
      </c>
      <c r="J20" s="85"/>
      <c r="K20" s="85">
        <v>0</v>
      </c>
      <c r="L20" s="85"/>
      <c r="M20" s="85">
        <v>0</v>
      </c>
      <c r="N20" s="98"/>
      <c r="O20" s="85">
        <v>30404000000</v>
      </c>
      <c r="P20" s="98"/>
      <c r="Q20" s="85">
        <v>-1783858156</v>
      </c>
      <c r="R20" s="98"/>
      <c r="S20" s="85">
        <f t="shared" si="0"/>
        <v>28620141844</v>
      </c>
    </row>
    <row r="21" spans="1:19" s="100" customFormat="1" ht="30">
      <c r="A21" s="102" t="s">
        <v>107</v>
      </c>
      <c r="B21" s="98"/>
      <c r="C21" s="98" t="s">
        <v>135</v>
      </c>
      <c r="D21" s="98"/>
      <c r="E21" s="85">
        <v>10000000</v>
      </c>
      <c r="F21" s="85"/>
      <c r="G21" s="85">
        <v>200</v>
      </c>
      <c r="H21" s="98"/>
      <c r="I21" s="85">
        <v>0</v>
      </c>
      <c r="J21" s="85"/>
      <c r="K21" s="85">
        <v>0</v>
      </c>
      <c r="L21" s="85"/>
      <c r="M21" s="85">
        <v>0</v>
      </c>
      <c r="N21" s="98"/>
      <c r="O21" s="85">
        <v>2000000000</v>
      </c>
      <c r="P21" s="98"/>
      <c r="Q21" s="85">
        <v>0</v>
      </c>
      <c r="R21" s="98"/>
      <c r="S21" s="85">
        <f t="shared" si="0"/>
        <v>2000000000</v>
      </c>
    </row>
    <row r="22" spans="1:19" s="100" customFormat="1" ht="27.6" customHeight="1">
      <c r="A22" s="102" t="s">
        <v>125</v>
      </c>
      <c r="B22" s="98"/>
      <c r="C22" s="98" t="s">
        <v>136</v>
      </c>
      <c r="D22" s="98"/>
      <c r="E22" s="85">
        <v>84176</v>
      </c>
      <c r="F22" s="85"/>
      <c r="G22" s="85">
        <v>3000</v>
      </c>
      <c r="H22" s="98"/>
      <c r="I22" s="85">
        <v>0</v>
      </c>
      <c r="J22" s="85"/>
      <c r="K22" s="85">
        <v>0</v>
      </c>
      <c r="L22" s="85"/>
      <c r="M22" s="85">
        <v>0</v>
      </c>
      <c r="N22" s="98"/>
      <c r="O22" s="85">
        <v>252528000</v>
      </c>
      <c r="P22" s="98"/>
      <c r="Q22" s="85">
        <v>0</v>
      </c>
      <c r="R22" s="98"/>
      <c r="S22" s="85">
        <f t="shared" si="0"/>
        <v>252528000</v>
      </c>
    </row>
    <row r="23" spans="1:19" s="100" customFormat="1" ht="28.5" thickBot="1">
      <c r="A23" s="98"/>
      <c r="B23" s="98"/>
      <c r="C23" s="98"/>
      <c r="D23" s="98"/>
      <c r="E23" s="57"/>
      <c r="F23" s="98"/>
      <c r="G23" s="57"/>
      <c r="H23" s="98"/>
      <c r="I23" s="103">
        <f>SUM(I9:I22)</f>
        <v>0</v>
      </c>
      <c r="J23" s="104" t="e">
        <f>SUM(#REF!)</f>
        <v>#REF!</v>
      </c>
      <c r="K23" s="103">
        <f>SUM(K9:K22)</f>
        <v>0</v>
      </c>
      <c r="L23" s="104" t="e">
        <f>SUM(#REF!)</f>
        <v>#REF!</v>
      </c>
      <c r="M23" s="103">
        <f>SUM(M9:M22)</f>
        <v>0</v>
      </c>
      <c r="N23" s="104" t="e">
        <f>SUM(#REF!)</f>
        <v>#REF!</v>
      </c>
      <c r="O23" s="103">
        <f>SUM(O9:O22)</f>
        <v>64161127800</v>
      </c>
      <c r="P23" s="104" t="e">
        <f>SUM(#REF!)</f>
        <v>#REF!</v>
      </c>
      <c r="Q23" s="103">
        <f>SUM(Q9:Q22)</f>
        <v>-2640218830</v>
      </c>
      <c r="R23" s="104" t="e">
        <f>SUM(#REF!)</f>
        <v>#REF!</v>
      </c>
      <c r="S23" s="103">
        <f>SUM(S9:S22)</f>
        <v>61520908970</v>
      </c>
    </row>
    <row r="24" spans="1:19" s="100" customFormat="1" ht="30.75" thickTop="1">
      <c r="A24" s="102"/>
      <c r="B24" s="98"/>
      <c r="C24" s="98"/>
      <c r="D24" s="98"/>
      <c r="E24" s="57"/>
      <c r="F24" s="98"/>
      <c r="G24" s="57"/>
      <c r="H24" s="98"/>
      <c r="I24" s="57"/>
      <c r="J24" s="98"/>
      <c r="K24" s="57"/>
      <c r="L24" s="98"/>
      <c r="M24" s="105"/>
      <c r="N24" s="98"/>
      <c r="O24" s="57"/>
      <c r="P24" s="98"/>
      <c r="Q24" s="57"/>
      <c r="R24" s="98"/>
      <c r="S24" s="57"/>
    </row>
    <row r="25" spans="1:19" s="100" customFormat="1" ht="30">
      <c r="A25" s="102"/>
      <c r="B25" s="98"/>
      <c r="C25" s="98"/>
      <c r="D25" s="98"/>
      <c r="E25" s="57"/>
      <c r="F25" s="98"/>
      <c r="G25" s="57"/>
      <c r="H25" s="98"/>
      <c r="I25" s="57"/>
      <c r="J25" s="98"/>
      <c r="K25" s="57"/>
      <c r="L25" s="98"/>
      <c r="M25" s="105"/>
      <c r="N25" s="98"/>
      <c r="O25" s="57"/>
      <c r="P25" s="98"/>
      <c r="Q25" s="57"/>
      <c r="R25" s="98"/>
      <c r="S25" s="57"/>
    </row>
    <row r="26" spans="1:19" s="100" customFormat="1" ht="30">
      <c r="A26" s="102"/>
      <c r="B26" s="98"/>
      <c r="C26" s="98"/>
      <c r="D26" s="98"/>
      <c r="E26" s="106"/>
      <c r="F26" s="107"/>
      <c r="G26" s="106"/>
      <c r="H26" s="107"/>
      <c r="I26" s="106"/>
      <c r="J26" s="107"/>
      <c r="K26" s="106"/>
      <c r="L26" s="107"/>
      <c r="M26" s="108"/>
      <c r="N26" s="107"/>
      <c r="O26" s="106"/>
      <c r="P26" s="107"/>
      <c r="Q26" s="106"/>
      <c r="R26" s="107"/>
      <c r="S26" s="106"/>
    </row>
    <row r="27" spans="1:19" s="100" customFormat="1" ht="30">
      <c r="A27" s="102"/>
      <c r="B27" s="98"/>
      <c r="C27" s="98"/>
      <c r="D27" s="98"/>
      <c r="E27" s="57"/>
      <c r="F27" s="98"/>
      <c r="G27" s="57"/>
      <c r="H27" s="98"/>
      <c r="I27" s="57"/>
      <c r="J27" s="98"/>
      <c r="K27" s="57"/>
      <c r="L27" s="98"/>
      <c r="M27" s="105"/>
      <c r="N27" s="98"/>
      <c r="O27" s="57"/>
      <c r="P27" s="98"/>
      <c r="Q27" s="57"/>
      <c r="R27" s="98"/>
      <c r="S27" s="57"/>
    </row>
    <row r="28" spans="1:19" s="100" customFormat="1" ht="30">
      <c r="A28" s="102"/>
      <c r="B28" s="98"/>
      <c r="C28" s="98"/>
      <c r="D28" s="98"/>
      <c r="E28" s="57"/>
      <c r="F28" s="98"/>
      <c r="G28" s="57"/>
      <c r="H28" s="98"/>
      <c r="I28" s="57"/>
      <c r="J28" s="98"/>
      <c r="K28" s="57"/>
      <c r="L28" s="98"/>
      <c r="M28" s="105"/>
      <c r="N28" s="98"/>
      <c r="O28" s="57"/>
      <c r="P28" s="98"/>
      <c r="Q28" s="57"/>
      <c r="R28" s="98"/>
      <c r="S28" s="57"/>
    </row>
    <row r="29" spans="1:19" s="100" customFormat="1">
      <c r="A29" s="98"/>
      <c r="B29" s="98"/>
      <c r="C29" s="98"/>
      <c r="D29" s="98"/>
      <c r="E29" s="106"/>
      <c r="F29" s="107"/>
      <c r="G29" s="107"/>
      <c r="H29" s="107"/>
      <c r="I29" s="107"/>
      <c r="J29" s="107"/>
      <c r="K29" s="107"/>
      <c r="L29" s="107"/>
      <c r="M29" s="108"/>
      <c r="N29" s="107"/>
      <c r="O29" s="106"/>
      <c r="P29" s="107"/>
      <c r="Q29" s="106"/>
      <c r="R29" s="107"/>
      <c r="S29" s="106"/>
    </row>
    <row r="30" spans="1:19" s="100" customFormat="1">
      <c r="A30" s="98"/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105"/>
      <c r="N30" s="98"/>
      <c r="O30" s="98"/>
      <c r="P30" s="98"/>
      <c r="Q30" s="98"/>
      <c r="R30" s="98"/>
      <c r="S30" s="98"/>
    </row>
    <row r="31" spans="1:19" s="100" customFormat="1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105"/>
      <c r="N31" s="98"/>
      <c r="O31" s="98"/>
      <c r="P31" s="98"/>
      <c r="Q31" s="98"/>
      <c r="R31" s="98"/>
      <c r="S31" s="98"/>
    </row>
    <row r="32" spans="1:19" s="100" customFormat="1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105"/>
      <c r="N32" s="98"/>
      <c r="O32" s="98"/>
      <c r="P32" s="98"/>
      <c r="Q32" s="98"/>
      <c r="R32" s="98"/>
      <c r="S32" s="98"/>
    </row>
    <row r="33" spans="1:19" s="100" customFormat="1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105"/>
      <c r="N33" s="98"/>
      <c r="O33" s="98"/>
      <c r="P33" s="98"/>
      <c r="Q33" s="98"/>
      <c r="R33" s="98"/>
      <c r="S33" s="98"/>
    </row>
    <row r="34" spans="1:19" s="100" customFormat="1">
      <c r="A34" s="98"/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105"/>
      <c r="N34" s="98"/>
      <c r="O34" s="98"/>
      <c r="P34" s="98"/>
      <c r="Q34" s="98"/>
      <c r="R34" s="98"/>
      <c r="S34" s="98"/>
    </row>
    <row r="35" spans="1:19" s="100" customFormat="1">
      <c r="A35" s="98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105"/>
      <c r="N35" s="98"/>
      <c r="O35" s="98"/>
      <c r="P35" s="98"/>
      <c r="Q35" s="98"/>
      <c r="R35" s="98"/>
      <c r="S35" s="98"/>
    </row>
    <row r="36" spans="1:19">
      <c r="M36" s="105"/>
    </row>
    <row r="37" spans="1:19">
      <c r="M37" s="105"/>
    </row>
    <row r="38" spans="1:19">
      <c r="M38" s="105"/>
    </row>
    <row r="39" spans="1:19">
      <c r="M39" s="105"/>
    </row>
    <row r="40" spans="1:19">
      <c r="M40" s="105"/>
    </row>
    <row r="41" spans="1:19">
      <c r="M41" s="105"/>
    </row>
    <row r="42" spans="1:19">
      <c r="M42" s="105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6"/>
  <sheetViews>
    <sheetView rightToLeft="1" view="pageBreakPreview" zoomScale="60" zoomScaleNormal="100" workbookViewId="0">
      <selection activeCell="E35" sqref="E35"/>
    </sheetView>
  </sheetViews>
  <sheetFormatPr defaultColWidth="9.140625" defaultRowHeight="27.75"/>
  <cols>
    <col min="1" max="1" width="48.5703125" style="98" bestFit="1" customWidth="1"/>
    <col min="2" max="2" width="1" style="98" customWidth="1"/>
    <col min="3" max="3" width="21.140625" style="98" bestFit="1" customWidth="1"/>
    <col min="4" max="4" width="1" style="98" customWidth="1"/>
    <col min="5" max="5" width="29.85546875" style="98" bestFit="1" customWidth="1"/>
    <col min="6" max="6" width="1" style="98" customWidth="1"/>
    <col min="7" max="7" width="33.42578125" style="98" customWidth="1"/>
    <col min="8" max="8" width="1" style="98" customWidth="1"/>
    <col min="9" max="9" width="28.85546875" style="98" customWidth="1"/>
    <col min="10" max="10" width="1" style="98" customWidth="1"/>
    <col min="11" max="11" width="21.7109375" style="98" customWidth="1"/>
    <col min="12" max="12" width="1" style="98" customWidth="1"/>
    <col min="13" max="13" width="30.85546875" style="98" customWidth="1"/>
    <col min="14" max="14" width="1" style="98" customWidth="1"/>
    <col min="15" max="15" width="32.5703125" style="98" bestFit="1" customWidth="1"/>
    <col min="16" max="16" width="1" style="98" customWidth="1"/>
    <col min="17" max="17" width="30.5703125" style="113" customWidth="1"/>
    <col min="18" max="18" width="1" style="98" customWidth="1"/>
    <col min="19" max="19" width="9.140625" style="98" customWidth="1"/>
    <col min="20" max="20" width="9.140625" style="98"/>
    <col min="21" max="21" width="30" style="98" customWidth="1"/>
    <col min="22" max="16384" width="9.140625" style="98"/>
  </cols>
  <sheetData>
    <row r="1" spans="1:17" s="109" customFormat="1" ht="33.75">
      <c r="Q1" s="110"/>
    </row>
    <row r="2" spans="1:17" s="80" customFormat="1" ht="42.75">
      <c r="A2" s="148" t="s">
        <v>67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</row>
    <row r="3" spans="1:17" s="80" customFormat="1" ht="42.75">
      <c r="A3" s="148" t="s">
        <v>29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17" s="80" customFormat="1" ht="42.75">
      <c r="A4" s="148" t="str">
        <f>'درآمد سود سهام '!A4:S4</f>
        <v>برای ماه منتهی به 1400/06/31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</row>
    <row r="5" spans="1:17" s="109" customFormat="1" ht="36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2"/>
    </row>
    <row r="6" spans="1:17" ht="40.5">
      <c r="A6" s="149" t="s">
        <v>78</v>
      </c>
      <c r="B6" s="149"/>
      <c r="C6" s="149"/>
      <c r="D6" s="149"/>
      <c r="E6" s="149"/>
      <c r="F6" s="149"/>
      <c r="G6" s="149"/>
      <c r="H6" s="149"/>
      <c r="I6" s="149"/>
    </row>
    <row r="7" spans="1:17" s="87" customFormat="1" ht="34.5" thickBot="1">
      <c r="A7" s="147" t="s">
        <v>3</v>
      </c>
      <c r="C7" s="146" t="s">
        <v>148</v>
      </c>
      <c r="D7" s="146" t="s">
        <v>31</v>
      </c>
      <c r="E7" s="146" t="s">
        <v>31</v>
      </c>
      <c r="F7" s="146" t="s">
        <v>31</v>
      </c>
      <c r="G7" s="146" t="s">
        <v>31</v>
      </c>
      <c r="H7" s="146" t="s">
        <v>31</v>
      </c>
      <c r="I7" s="146" t="s">
        <v>31</v>
      </c>
      <c r="K7" s="146" t="s">
        <v>149</v>
      </c>
      <c r="L7" s="146" t="s">
        <v>32</v>
      </c>
      <c r="M7" s="146" t="s">
        <v>32</v>
      </c>
      <c r="N7" s="146" t="s">
        <v>32</v>
      </c>
      <c r="O7" s="146" t="s">
        <v>32</v>
      </c>
      <c r="P7" s="146" t="s">
        <v>32</v>
      </c>
      <c r="Q7" s="146" t="s">
        <v>32</v>
      </c>
    </row>
    <row r="8" spans="1:17" s="114" customFormat="1" ht="66" customHeight="1" thickBot="1">
      <c r="A8" s="146" t="s">
        <v>3</v>
      </c>
      <c r="C8" s="115" t="s">
        <v>6</v>
      </c>
      <c r="E8" s="115" t="s">
        <v>45</v>
      </c>
      <c r="G8" s="115" t="s">
        <v>46</v>
      </c>
      <c r="I8" s="115" t="s">
        <v>48</v>
      </c>
      <c r="K8" s="115" t="s">
        <v>6</v>
      </c>
      <c r="M8" s="115" t="s">
        <v>45</v>
      </c>
      <c r="O8" s="115" t="s">
        <v>46</v>
      </c>
      <c r="Q8" s="116" t="s">
        <v>48</v>
      </c>
    </row>
    <row r="9" spans="1:17" s="87" customFormat="1" ht="40.5" customHeight="1">
      <c r="A9" s="102" t="s">
        <v>87</v>
      </c>
      <c r="B9" s="98"/>
      <c r="C9" s="85">
        <v>0</v>
      </c>
      <c r="D9" s="85"/>
      <c r="E9" s="85">
        <v>0</v>
      </c>
      <c r="F9" s="85"/>
      <c r="G9" s="85">
        <v>0</v>
      </c>
      <c r="H9" s="85"/>
      <c r="I9" s="85">
        <v>0</v>
      </c>
      <c r="J9" s="85"/>
      <c r="K9" s="85">
        <v>2500000</v>
      </c>
      <c r="L9" s="85"/>
      <c r="M9" s="85">
        <v>51190150274</v>
      </c>
      <c r="N9" s="85"/>
      <c r="O9" s="85">
        <v>36488507403</v>
      </c>
      <c r="P9" s="85"/>
      <c r="Q9" s="85">
        <v>14701642871</v>
      </c>
    </row>
    <row r="10" spans="1:17" s="87" customFormat="1" ht="40.5" customHeight="1">
      <c r="A10" s="102" t="s">
        <v>84</v>
      </c>
      <c r="B10" s="98"/>
      <c r="C10" s="85">
        <v>18408</v>
      </c>
      <c r="D10" s="85"/>
      <c r="E10" s="85">
        <v>2818173677</v>
      </c>
      <c r="F10" s="85"/>
      <c r="G10" s="85">
        <v>2238866748</v>
      </c>
      <c r="H10" s="85"/>
      <c r="I10" s="85">
        <v>579306929</v>
      </c>
      <c r="J10" s="85"/>
      <c r="K10" s="85">
        <v>638408</v>
      </c>
      <c r="L10" s="85"/>
      <c r="M10" s="85">
        <v>80413596879</v>
      </c>
      <c r="N10" s="85"/>
      <c r="O10" s="85">
        <v>66606387581</v>
      </c>
      <c r="P10" s="85"/>
      <c r="Q10" s="85">
        <v>13807209298</v>
      </c>
    </row>
    <row r="11" spans="1:17" s="87" customFormat="1" ht="40.5" customHeight="1">
      <c r="A11" s="102" t="s">
        <v>92</v>
      </c>
      <c r="B11" s="98"/>
      <c r="C11" s="85">
        <v>0</v>
      </c>
      <c r="D11" s="85"/>
      <c r="E11" s="85">
        <v>0</v>
      </c>
      <c r="F11" s="85"/>
      <c r="G11" s="85">
        <v>0</v>
      </c>
      <c r="H11" s="85"/>
      <c r="I11" s="85">
        <v>0</v>
      </c>
      <c r="J11" s="85"/>
      <c r="K11" s="85">
        <v>450000</v>
      </c>
      <c r="L11" s="85"/>
      <c r="M11" s="85">
        <v>73166025182</v>
      </c>
      <c r="N11" s="85"/>
      <c r="O11" s="85">
        <v>64935323946</v>
      </c>
      <c r="P11" s="85"/>
      <c r="Q11" s="85">
        <v>8230701236</v>
      </c>
    </row>
    <row r="12" spans="1:17" s="87" customFormat="1" ht="40.5" customHeight="1">
      <c r="A12" s="102" t="s">
        <v>85</v>
      </c>
      <c r="B12" s="98"/>
      <c r="C12" s="85">
        <v>0</v>
      </c>
      <c r="D12" s="85"/>
      <c r="E12" s="85">
        <v>0</v>
      </c>
      <c r="F12" s="85"/>
      <c r="G12" s="85">
        <v>0</v>
      </c>
      <c r="H12" s="85"/>
      <c r="I12" s="85">
        <v>0</v>
      </c>
      <c r="J12" s="85"/>
      <c r="K12" s="85">
        <v>1087642</v>
      </c>
      <c r="L12" s="85"/>
      <c r="M12" s="85">
        <v>69392526877</v>
      </c>
      <c r="N12" s="85"/>
      <c r="O12" s="85">
        <v>63074261357</v>
      </c>
      <c r="P12" s="85"/>
      <c r="Q12" s="85">
        <v>6318265520</v>
      </c>
    </row>
    <row r="13" spans="1:17" s="87" customFormat="1" ht="40.5" customHeight="1">
      <c r="A13" s="102" t="s">
        <v>94</v>
      </c>
      <c r="B13" s="98"/>
      <c r="C13" s="85">
        <v>200000</v>
      </c>
      <c r="D13" s="85"/>
      <c r="E13" s="85">
        <v>4980277085</v>
      </c>
      <c r="F13" s="85"/>
      <c r="G13" s="85">
        <v>3792278047</v>
      </c>
      <c r="H13" s="85"/>
      <c r="I13" s="85">
        <v>1187999038</v>
      </c>
      <c r="J13" s="85"/>
      <c r="K13" s="85">
        <v>2000000</v>
      </c>
      <c r="L13" s="85"/>
      <c r="M13" s="85">
        <v>42228677185</v>
      </c>
      <c r="N13" s="85"/>
      <c r="O13" s="85">
        <v>36628247757</v>
      </c>
      <c r="P13" s="85"/>
      <c r="Q13" s="85">
        <v>5600429428</v>
      </c>
    </row>
    <row r="14" spans="1:17" s="87" customFormat="1" ht="40.5" customHeight="1">
      <c r="A14" s="102" t="s">
        <v>88</v>
      </c>
      <c r="B14" s="98"/>
      <c r="C14" s="85">
        <v>100000</v>
      </c>
      <c r="D14" s="85"/>
      <c r="E14" s="85">
        <v>1684914782</v>
      </c>
      <c r="F14" s="85"/>
      <c r="G14" s="85">
        <v>1182818511</v>
      </c>
      <c r="H14" s="85"/>
      <c r="I14" s="85">
        <v>502096271</v>
      </c>
      <c r="J14" s="85"/>
      <c r="K14" s="85">
        <v>4600000</v>
      </c>
      <c r="L14" s="85"/>
      <c r="M14" s="85">
        <v>57854629777</v>
      </c>
      <c r="N14" s="85"/>
      <c r="O14" s="85">
        <v>53467098429</v>
      </c>
      <c r="P14" s="85"/>
      <c r="Q14" s="85">
        <v>4387531348</v>
      </c>
    </row>
    <row r="15" spans="1:17" s="87" customFormat="1" ht="40.5" customHeight="1">
      <c r="A15" s="102" t="s">
        <v>124</v>
      </c>
      <c r="B15" s="98"/>
      <c r="C15" s="85">
        <v>850000</v>
      </c>
      <c r="D15" s="85"/>
      <c r="E15" s="85">
        <v>16484828388</v>
      </c>
      <c r="F15" s="85"/>
      <c r="G15" s="85">
        <v>12113074405</v>
      </c>
      <c r="H15" s="85"/>
      <c r="I15" s="85">
        <v>4371753983</v>
      </c>
      <c r="J15" s="85"/>
      <c r="K15" s="85">
        <v>850000</v>
      </c>
      <c r="L15" s="85"/>
      <c r="M15" s="85">
        <v>16484828388</v>
      </c>
      <c r="N15" s="85"/>
      <c r="O15" s="85">
        <v>12113074405</v>
      </c>
      <c r="P15" s="85"/>
      <c r="Q15" s="85">
        <v>4371753983</v>
      </c>
    </row>
    <row r="16" spans="1:17" s="87" customFormat="1" ht="40.5" customHeight="1">
      <c r="A16" s="102" t="s">
        <v>89</v>
      </c>
      <c r="B16" s="98"/>
      <c r="C16" s="85">
        <v>200000</v>
      </c>
      <c r="D16" s="85"/>
      <c r="E16" s="85">
        <v>5614394468</v>
      </c>
      <c r="F16" s="85"/>
      <c r="G16" s="85">
        <v>4696751484</v>
      </c>
      <c r="H16" s="85"/>
      <c r="I16" s="85">
        <v>917642984</v>
      </c>
      <c r="J16" s="85"/>
      <c r="K16" s="85">
        <v>2970000</v>
      </c>
      <c r="L16" s="85"/>
      <c r="M16" s="85">
        <v>71342138351</v>
      </c>
      <c r="N16" s="85"/>
      <c r="O16" s="85">
        <v>67931257901</v>
      </c>
      <c r="P16" s="85"/>
      <c r="Q16" s="85">
        <v>3410880450</v>
      </c>
    </row>
    <row r="17" spans="1:17" s="87" customFormat="1" ht="40.5" customHeight="1">
      <c r="A17" s="102" t="s">
        <v>113</v>
      </c>
      <c r="B17" s="98"/>
      <c r="C17" s="85">
        <v>0</v>
      </c>
      <c r="D17" s="85"/>
      <c r="E17" s="85">
        <v>0</v>
      </c>
      <c r="F17" s="85"/>
      <c r="G17" s="85">
        <v>0</v>
      </c>
      <c r="H17" s="85"/>
      <c r="I17" s="85">
        <v>0</v>
      </c>
      <c r="J17" s="85"/>
      <c r="K17" s="85">
        <v>10000000</v>
      </c>
      <c r="L17" s="85"/>
      <c r="M17" s="85">
        <v>15105018188</v>
      </c>
      <c r="N17" s="85"/>
      <c r="O17" s="85">
        <v>12753714026</v>
      </c>
      <c r="P17" s="85"/>
      <c r="Q17" s="85">
        <v>2351304162</v>
      </c>
    </row>
    <row r="18" spans="1:17" s="87" customFormat="1" ht="40.5" customHeight="1">
      <c r="A18" s="102" t="s">
        <v>86</v>
      </c>
      <c r="B18" s="98"/>
      <c r="C18" s="85">
        <v>800000</v>
      </c>
      <c r="D18" s="85"/>
      <c r="E18" s="85">
        <v>24161532599</v>
      </c>
      <c r="F18" s="85"/>
      <c r="G18" s="85">
        <v>21878881123</v>
      </c>
      <c r="H18" s="85"/>
      <c r="I18" s="85">
        <v>2282651476</v>
      </c>
      <c r="J18" s="85"/>
      <c r="K18" s="85">
        <v>800000</v>
      </c>
      <c r="L18" s="85"/>
      <c r="M18" s="85">
        <v>24161532599</v>
      </c>
      <c r="N18" s="85"/>
      <c r="O18" s="85">
        <v>21878881123</v>
      </c>
      <c r="P18" s="85"/>
      <c r="Q18" s="85">
        <v>2282651476</v>
      </c>
    </row>
    <row r="19" spans="1:17" s="87" customFormat="1" ht="40.5" customHeight="1">
      <c r="A19" s="102" t="s">
        <v>118</v>
      </c>
      <c r="B19" s="98"/>
      <c r="C19" s="85">
        <v>0</v>
      </c>
      <c r="D19" s="85"/>
      <c r="E19" s="85">
        <v>0</v>
      </c>
      <c r="F19" s="85"/>
      <c r="G19" s="85">
        <v>0</v>
      </c>
      <c r="H19" s="85"/>
      <c r="I19" s="85">
        <v>0</v>
      </c>
      <c r="J19" s="85"/>
      <c r="K19" s="85">
        <v>258212</v>
      </c>
      <c r="L19" s="85"/>
      <c r="M19" s="85">
        <v>9776111905</v>
      </c>
      <c r="N19" s="85"/>
      <c r="O19" s="85">
        <v>7740884249</v>
      </c>
      <c r="P19" s="85"/>
      <c r="Q19" s="85">
        <v>2035227656</v>
      </c>
    </row>
    <row r="20" spans="1:17" s="87" customFormat="1" ht="40.5" customHeight="1">
      <c r="A20" s="102" t="s">
        <v>125</v>
      </c>
      <c r="B20" s="98"/>
      <c r="C20" s="85">
        <v>0</v>
      </c>
      <c r="D20" s="85"/>
      <c r="E20" s="85">
        <v>0</v>
      </c>
      <c r="F20" s="85"/>
      <c r="G20" s="85">
        <v>0</v>
      </c>
      <c r="H20" s="85"/>
      <c r="I20" s="85">
        <v>0</v>
      </c>
      <c r="J20" s="85"/>
      <c r="K20" s="85">
        <v>84176</v>
      </c>
      <c r="L20" s="85"/>
      <c r="M20" s="85">
        <v>3126103726</v>
      </c>
      <c r="N20" s="85"/>
      <c r="O20" s="85">
        <v>1769336418</v>
      </c>
      <c r="P20" s="85"/>
      <c r="Q20" s="85">
        <v>1356767308</v>
      </c>
    </row>
    <row r="21" spans="1:17" s="87" customFormat="1" ht="40.5" customHeight="1">
      <c r="A21" s="102" t="s">
        <v>110</v>
      </c>
      <c r="B21" s="98"/>
      <c r="C21" s="85">
        <v>0</v>
      </c>
      <c r="D21" s="85"/>
      <c r="E21" s="85">
        <v>0</v>
      </c>
      <c r="F21" s="85"/>
      <c r="G21" s="85">
        <v>0</v>
      </c>
      <c r="H21" s="85"/>
      <c r="I21" s="85">
        <v>0</v>
      </c>
      <c r="J21" s="85"/>
      <c r="K21" s="85">
        <v>200000</v>
      </c>
      <c r="L21" s="85"/>
      <c r="M21" s="85">
        <v>10354024823</v>
      </c>
      <c r="N21" s="85"/>
      <c r="O21" s="85">
        <v>9204563453</v>
      </c>
      <c r="P21" s="85"/>
      <c r="Q21" s="85">
        <v>1149461370</v>
      </c>
    </row>
    <row r="22" spans="1:17" s="87" customFormat="1" ht="40.5" customHeight="1">
      <c r="A22" s="102" t="s">
        <v>91</v>
      </c>
      <c r="B22" s="98"/>
      <c r="C22" s="85">
        <v>400000</v>
      </c>
      <c r="D22" s="85"/>
      <c r="E22" s="85">
        <v>7972096763</v>
      </c>
      <c r="F22" s="85"/>
      <c r="G22" s="85">
        <v>6860046737</v>
      </c>
      <c r="H22" s="85"/>
      <c r="I22" s="85">
        <v>1112050026</v>
      </c>
      <c r="J22" s="85"/>
      <c r="K22" s="85">
        <v>2800000</v>
      </c>
      <c r="L22" s="85"/>
      <c r="M22" s="85">
        <v>48770423100</v>
      </c>
      <c r="N22" s="85"/>
      <c r="O22" s="85">
        <v>47809182028</v>
      </c>
      <c r="P22" s="85"/>
      <c r="Q22" s="85">
        <v>961241072</v>
      </c>
    </row>
    <row r="23" spans="1:17" s="87" customFormat="1" ht="40.5" customHeight="1">
      <c r="A23" s="102" t="s">
        <v>115</v>
      </c>
      <c r="B23" s="98"/>
      <c r="C23" s="85">
        <v>0</v>
      </c>
      <c r="D23" s="85"/>
      <c r="E23" s="85">
        <v>0</v>
      </c>
      <c r="F23" s="85"/>
      <c r="G23" s="85">
        <v>0</v>
      </c>
      <c r="H23" s="85"/>
      <c r="I23" s="85">
        <v>0</v>
      </c>
      <c r="J23" s="85"/>
      <c r="K23" s="85">
        <v>1613822</v>
      </c>
      <c r="L23" s="85"/>
      <c r="M23" s="85">
        <v>5732749897</v>
      </c>
      <c r="N23" s="85"/>
      <c r="O23" s="85">
        <v>4829805681</v>
      </c>
      <c r="P23" s="85"/>
      <c r="Q23" s="85">
        <v>902944216</v>
      </c>
    </row>
    <row r="24" spans="1:17" s="87" customFormat="1" ht="40.5" customHeight="1">
      <c r="A24" s="102" t="s">
        <v>109</v>
      </c>
      <c r="B24" s="98"/>
      <c r="C24" s="85">
        <v>0</v>
      </c>
      <c r="D24" s="85"/>
      <c r="E24" s="85">
        <v>0</v>
      </c>
      <c r="F24" s="85"/>
      <c r="G24" s="85">
        <v>0</v>
      </c>
      <c r="H24" s="85"/>
      <c r="I24" s="85">
        <v>0</v>
      </c>
      <c r="J24" s="85"/>
      <c r="K24" s="85">
        <v>831250</v>
      </c>
      <c r="L24" s="85"/>
      <c r="M24" s="85">
        <v>9610069674</v>
      </c>
      <c r="N24" s="85"/>
      <c r="O24" s="85">
        <v>9045924148</v>
      </c>
      <c r="P24" s="85"/>
      <c r="Q24" s="85">
        <v>564145526</v>
      </c>
    </row>
    <row r="25" spans="1:17" s="87" customFormat="1" ht="40.5" customHeight="1">
      <c r="A25" s="102" t="s">
        <v>126</v>
      </c>
      <c r="B25" s="98"/>
      <c r="C25" s="85">
        <v>0</v>
      </c>
      <c r="D25" s="85"/>
      <c r="E25" s="85">
        <v>0</v>
      </c>
      <c r="F25" s="85"/>
      <c r="G25" s="85">
        <v>0</v>
      </c>
      <c r="H25" s="85"/>
      <c r="I25" s="85">
        <v>0</v>
      </c>
      <c r="J25" s="85"/>
      <c r="K25" s="85">
        <v>132400</v>
      </c>
      <c r="L25" s="85"/>
      <c r="M25" s="85">
        <v>3468626991</v>
      </c>
      <c r="N25" s="85"/>
      <c r="O25" s="85">
        <v>3100360468</v>
      </c>
      <c r="P25" s="85"/>
      <c r="Q25" s="85">
        <v>368266523</v>
      </c>
    </row>
    <row r="26" spans="1:17" s="87" customFormat="1" ht="40.5" customHeight="1">
      <c r="A26" s="102" t="s">
        <v>117</v>
      </c>
      <c r="B26" s="98"/>
      <c r="C26" s="85">
        <v>0</v>
      </c>
      <c r="D26" s="85"/>
      <c r="E26" s="85">
        <v>0</v>
      </c>
      <c r="F26" s="85"/>
      <c r="G26" s="85">
        <v>0</v>
      </c>
      <c r="H26" s="85"/>
      <c r="I26" s="85">
        <v>0</v>
      </c>
      <c r="J26" s="85"/>
      <c r="K26" s="85">
        <v>268970</v>
      </c>
      <c r="L26" s="85"/>
      <c r="M26" s="85">
        <v>729116982</v>
      </c>
      <c r="N26" s="85"/>
      <c r="O26" s="85">
        <v>592283126</v>
      </c>
      <c r="P26" s="85"/>
      <c r="Q26" s="85">
        <v>136833856</v>
      </c>
    </row>
    <row r="27" spans="1:17" s="87" customFormat="1" ht="40.5" customHeight="1">
      <c r="A27" s="102" t="s">
        <v>128</v>
      </c>
      <c r="B27" s="98"/>
      <c r="C27" s="85">
        <v>0</v>
      </c>
      <c r="D27" s="85"/>
      <c r="E27" s="85">
        <v>0</v>
      </c>
      <c r="F27" s="85"/>
      <c r="G27" s="85">
        <v>0</v>
      </c>
      <c r="H27" s="85"/>
      <c r="I27" s="85">
        <v>0</v>
      </c>
      <c r="J27" s="85"/>
      <c r="K27" s="85">
        <v>11013</v>
      </c>
      <c r="L27" s="85"/>
      <c r="M27" s="85">
        <v>476773384</v>
      </c>
      <c r="N27" s="85"/>
      <c r="O27" s="85">
        <v>358247492</v>
      </c>
      <c r="P27" s="85"/>
      <c r="Q27" s="85">
        <v>118525892</v>
      </c>
    </row>
    <row r="28" spans="1:17" s="87" customFormat="1" ht="40.5" customHeight="1">
      <c r="A28" s="102" t="s">
        <v>142</v>
      </c>
      <c r="B28" s="98"/>
      <c r="C28" s="85">
        <v>0</v>
      </c>
      <c r="D28" s="85"/>
      <c r="E28" s="85">
        <v>0</v>
      </c>
      <c r="F28" s="85"/>
      <c r="G28" s="85">
        <v>0</v>
      </c>
      <c r="H28" s="85"/>
      <c r="I28" s="85">
        <v>0</v>
      </c>
      <c r="J28" s="85"/>
      <c r="K28" s="85">
        <v>61250</v>
      </c>
      <c r="L28" s="85"/>
      <c r="M28" s="85">
        <v>192398384</v>
      </c>
      <c r="N28" s="85"/>
      <c r="O28" s="85">
        <v>116603276</v>
      </c>
      <c r="P28" s="85"/>
      <c r="Q28" s="85">
        <v>75795108</v>
      </c>
    </row>
    <row r="29" spans="1:17" s="87" customFormat="1" ht="40.5" customHeight="1">
      <c r="A29" s="102" t="s">
        <v>140</v>
      </c>
      <c r="B29" s="98"/>
      <c r="C29" s="85">
        <v>29400</v>
      </c>
      <c r="D29" s="85"/>
      <c r="E29" s="85">
        <v>209134609</v>
      </c>
      <c r="F29" s="85"/>
      <c r="G29" s="85">
        <v>147810288</v>
      </c>
      <c r="H29" s="85"/>
      <c r="I29" s="85">
        <v>61324321</v>
      </c>
      <c r="J29" s="85"/>
      <c r="K29" s="85">
        <v>29400</v>
      </c>
      <c r="L29" s="85"/>
      <c r="M29" s="85">
        <v>209134609</v>
      </c>
      <c r="N29" s="85"/>
      <c r="O29" s="85">
        <v>147810288</v>
      </c>
      <c r="P29" s="85"/>
      <c r="Q29" s="85">
        <v>61324321</v>
      </c>
    </row>
    <row r="30" spans="1:17" s="87" customFormat="1" ht="40.5" customHeight="1">
      <c r="A30" s="102" t="s">
        <v>107</v>
      </c>
      <c r="B30" s="98"/>
      <c r="C30" s="85">
        <v>0</v>
      </c>
      <c r="D30" s="85"/>
      <c r="E30" s="85">
        <v>0</v>
      </c>
      <c r="F30" s="85"/>
      <c r="G30" s="85">
        <v>0</v>
      </c>
      <c r="H30" s="85"/>
      <c r="I30" s="85">
        <v>0</v>
      </c>
      <c r="J30" s="85"/>
      <c r="K30" s="85">
        <v>100000</v>
      </c>
      <c r="L30" s="85"/>
      <c r="M30" s="85">
        <v>584501417</v>
      </c>
      <c r="N30" s="85"/>
      <c r="O30" s="85">
        <v>542477737</v>
      </c>
      <c r="P30" s="85"/>
      <c r="Q30" s="85">
        <v>42023680</v>
      </c>
    </row>
    <row r="31" spans="1:17" s="87" customFormat="1" ht="40.5" customHeight="1">
      <c r="A31" s="102" t="s">
        <v>153</v>
      </c>
      <c r="B31" s="98"/>
      <c r="C31" s="85">
        <v>1451</v>
      </c>
      <c r="D31" s="85"/>
      <c r="E31" s="85">
        <v>9695590</v>
      </c>
      <c r="F31" s="85"/>
      <c r="G31" s="85">
        <v>7987744</v>
      </c>
      <c r="H31" s="85"/>
      <c r="I31" s="85">
        <v>1707846</v>
      </c>
      <c r="J31" s="85"/>
      <c r="K31" s="85">
        <v>1451</v>
      </c>
      <c r="L31" s="85"/>
      <c r="M31" s="85">
        <v>9695590</v>
      </c>
      <c r="N31" s="85"/>
      <c r="O31" s="85">
        <v>7987744</v>
      </c>
      <c r="P31" s="85"/>
      <c r="Q31" s="85">
        <v>1707846</v>
      </c>
    </row>
    <row r="32" spans="1:17" s="87" customFormat="1" ht="40.5" customHeight="1">
      <c r="A32" s="102" t="s">
        <v>90</v>
      </c>
      <c r="B32" s="98"/>
      <c r="C32" s="85">
        <v>0</v>
      </c>
      <c r="D32" s="85"/>
      <c r="E32" s="85">
        <v>0</v>
      </c>
      <c r="F32" s="85"/>
      <c r="G32" s="85">
        <v>0</v>
      </c>
      <c r="H32" s="85"/>
      <c r="I32" s="85">
        <v>0</v>
      </c>
      <c r="J32" s="85"/>
      <c r="K32" s="85">
        <v>1</v>
      </c>
      <c r="L32" s="85"/>
      <c r="M32" s="85">
        <v>1</v>
      </c>
      <c r="N32" s="85"/>
      <c r="O32" s="85">
        <v>9895</v>
      </c>
      <c r="P32" s="85"/>
      <c r="Q32" s="85">
        <v>-9894</v>
      </c>
    </row>
    <row r="33" spans="1:17" s="87" customFormat="1" ht="40.5" customHeight="1">
      <c r="A33" s="102" t="s">
        <v>102</v>
      </c>
      <c r="B33" s="98"/>
      <c r="C33" s="85">
        <v>0</v>
      </c>
      <c r="D33" s="85"/>
      <c r="E33" s="85">
        <v>0</v>
      </c>
      <c r="F33" s="85"/>
      <c r="G33" s="85">
        <v>0</v>
      </c>
      <c r="H33" s="85"/>
      <c r="I33" s="85">
        <v>0</v>
      </c>
      <c r="J33" s="85"/>
      <c r="K33" s="85">
        <v>357575</v>
      </c>
      <c r="L33" s="85"/>
      <c r="M33" s="85">
        <v>26816272282</v>
      </c>
      <c r="N33" s="85"/>
      <c r="O33" s="85">
        <v>26870048399</v>
      </c>
      <c r="P33" s="85"/>
      <c r="Q33" s="85">
        <v>-53776117</v>
      </c>
    </row>
    <row r="34" spans="1:17" s="87" customFormat="1" ht="40.5" customHeight="1">
      <c r="A34" s="102" t="s">
        <v>95</v>
      </c>
      <c r="B34" s="98"/>
      <c r="C34" s="85">
        <v>0</v>
      </c>
      <c r="D34" s="85"/>
      <c r="E34" s="85">
        <v>0</v>
      </c>
      <c r="F34" s="85"/>
      <c r="G34" s="85">
        <v>0</v>
      </c>
      <c r="H34" s="85"/>
      <c r="I34" s="85">
        <v>0</v>
      </c>
      <c r="J34" s="85"/>
      <c r="K34" s="85">
        <v>1390000</v>
      </c>
      <c r="L34" s="85"/>
      <c r="M34" s="85">
        <v>20568731407</v>
      </c>
      <c r="N34" s="85"/>
      <c r="O34" s="85">
        <v>23526280833</v>
      </c>
      <c r="P34" s="85"/>
      <c r="Q34" s="85">
        <v>-2957549426</v>
      </c>
    </row>
    <row r="35" spans="1:17" s="87" customFormat="1" ht="40.5" customHeight="1">
      <c r="A35" s="102" t="s">
        <v>127</v>
      </c>
      <c r="B35" s="98"/>
      <c r="C35" s="85">
        <v>840000</v>
      </c>
      <c r="D35" s="85"/>
      <c r="E35" s="85">
        <v>17671131374</v>
      </c>
      <c r="F35" s="85"/>
      <c r="G35" s="85">
        <v>17671131374</v>
      </c>
      <c r="H35" s="85"/>
      <c r="I35" s="85">
        <v>0</v>
      </c>
      <c r="J35" s="85"/>
      <c r="K35" s="85">
        <v>2300000</v>
      </c>
      <c r="L35" s="85"/>
      <c r="M35" s="85">
        <v>41445756553</v>
      </c>
      <c r="N35" s="85"/>
      <c r="O35" s="85">
        <v>48385240631</v>
      </c>
      <c r="P35" s="85"/>
      <c r="Q35" s="85">
        <v>-6939484078</v>
      </c>
    </row>
    <row r="36" spans="1:17" s="87" customFormat="1" ht="40.5" customHeight="1">
      <c r="A36" s="102" t="s">
        <v>116</v>
      </c>
      <c r="B36" s="98"/>
      <c r="C36" s="85">
        <v>0</v>
      </c>
      <c r="D36" s="85"/>
      <c r="E36" s="85">
        <v>0</v>
      </c>
      <c r="F36" s="85"/>
      <c r="G36" s="85">
        <v>0</v>
      </c>
      <c r="H36" s="85"/>
      <c r="I36" s="85">
        <v>0</v>
      </c>
      <c r="J36" s="85"/>
      <c r="K36" s="85">
        <v>500000</v>
      </c>
      <c r="L36" s="85"/>
      <c r="M36" s="85">
        <v>6681010112</v>
      </c>
      <c r="N36" s="85"/>
      <c r="O36" s="85">
        <v>16507846545</v>
      </c>
      <c r="P36" s="85"/>
      <c r="Q36" s="85">
        <v>-9826836433</v>
      </c>
    </row>
    <row r="37" spans="1:17" s="87" customFormat="1" ht="40.5" customHeight="1">
      <c r="A37" s="102" t="s">
        <v>93</v>
      </c>
      <c r="B37" s="98"/>
      <c r="C37" s="85">
        <v>0</v>
      </c>
      <c r="D37" s="85"/>
      <c r="E37" s="85">
        <v>0</v>
      </c>
      <c r="F37" s="85"/>
      <c r="G37" s="85">
        <v>0</v>
      </c>
      <c r="H37" s="85"/>
      <c r="I37" s="85">
        <v>0</v>
      </c>
      <c r="J37" s="85"/>
      <c r="K37" s="85">
        <v>34000000</v>
      </c>
      <c r="L37" s="85"/>
      <c r="M37" s="85">
        <v>133750280810</v>
      </c>
      <c r="N37" s="85"/>
      <c r="O37" s="85">
        <v>145559341651</v>
      </c>
      <c r="P37" s="85"/>
      <c r="Q37" s="85">
        <v>-11809060841</v>
      </c>
    </row>
    <row r="38" spans="1:17" s="87" customFormat="1" ht="40.5" customHeight="1">
      <c r="A38" s="102" t="s">
        <v>97</v>
      </c>
      <c r="B38" s="98"/>
      <c r="C38" s="85">
        <v>0</v>
      </c>
      <c r="D38" s="85"/>
      <c r="E38" s="85">
        <v>0</v>
      </c>
      <c r="F38" s="85"/>
      <c r="G38" s="85">
        <v>0</v>
      </c>
      <c r="H38" s="85"/>
      <c r="I38" s="85">
        <v>0</v>
      </c>
      <c r="J38" s="85"/>
      <c r="K38" s="85">
        <v>2000000</v>
      </c>
      <c r="L38" s="85"/>
      <c r="M38" s="85">
        <v>21726269106</v>
      </c>
      <c r="N38" s="85"/>
      <c r="O38" s="85">
        <v>21726269106</v>
      </c>
      <c r="P38" s="85"/>
      <c r="Q38" s="85">
        <v>0</v>
      </c>
    </row>
    <row r="39" spans="1:17" ht="28.5" thickBot="1">
      <c r="A39" s="75"/>
      <c r="B39" s="75"/>
      <c r="C39" s="75"/>
      <c r="D39" s="75"/>
      <c r="E39" s="117">
        <f>SUM(E9:E38)</f>
        <v>81606179335</v>
      </c>
      <c r="F39" s="75"/>
      <c r="G39" s="117">
        <f>SUM(G9:G38)</f>
        <v>70589646461</v>
      </c>
      <c r="H39" s="75"/>
      <c r="I39" s="117">
        <f>SUM(I9:I38)</f>
        <v>11016532874</v>
      </c>
      <c r="J39" s="75"/>
      <c r="K39" s="75"/>
      <c r="L39" s="75"/>
      <c r="M39" s="117">
        <f>SUM(M9:M38)</f>
        <v>845367174453</v>
      </c>
      <c r="N39" s="75"/>
      <c r="O39" s="117">
        <f>SUM(O9:O38)</f>
        <v>803717257096</v>
      </c>
      <c r="P39" s="75"/>
      <c r="Q39" s="117">
        <f>SUM(Q9:Q38)</f>
        <v>41649917357</v>
      </c>
    </row>
    <row r="40" spans="1:17" ht="28.5" thickTop="1">
      <c r="C40" s="57"/>
      <c r="I40" s="57"/>
      <c r="K40" s="57"/>
    </row>
    <row r="41" spans="1:17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</row>
    <row r="42" spans="1:17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</row>
    <row r="43" spans="1:17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</row>
    <row r="44" spans="1:17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</row>
    <row r="45" spans="1:17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</row>
    <row r="46" spans="1:17">
      <c r="A46" s="75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</row>
    <row r="48" spans="1:17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</row>
    <row r="49" spans="1:17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</row>
    <row r="50" spans="1:17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</row>
    <row r="52" spans="1:17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</row>
    <row r="53" spans="1:17"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18"/>
    </row>
    <row r="54" spans="1:17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</row>
    <row r="55" spans="1:17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</row>
    <row r="56" spans="1:17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</row>
    <row r="57" spans="1:17">
      <c r="A57" s="75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</row>
    <row r="58" spans="1:17">
      <c r="A58" s="75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</row>
    <row r="59" spans="1:17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</row>
    <row r="60" spans="1:17" ht="30">
      <c r="C60" s="119"/>
      <c r="D60" s="107"/>
      <c r="E60" s="119"/>
      <c r="F60" s="107"/>
      <c r="G60" s="119"/>
      <c r="H60" s="107"/>
      <c r="I60" s="120"/>
      <c r="J60" s="107"/>
      <c r="K60" s="119"/>
      <c r="L60" s="107"/>
      <c r="M60" s="119"/>
      <c r="N60" s="107"/>
      <c r="O60" s="119"/>
      <c r="P60" s="107"/>
      <c r="Q60" s="121"/>
    </row>
    <row r="61" spans="1:17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</row>
    <row r="62" spans="1:17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</row>
    <row r="63" spans="1:17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</row>
    <row r="64" spans="1:17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</row>
    <row r="65" spans="1:16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</row>
    <row r="66" spans="1:16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</row>
  </sheetData>
  <autoFilter ref="A8:Q8" xr:uid="{00000000-0009-0000-0000-000006000000}">
    <sortState xmlns:xlrd2="http://schemas.microsoft.com/office/spreadsheetml/2017/richdata2" ref="A10:Q38">
      <sortCondition descending="1" ref="Q8"/>
    </sortState>
  </autoFilter>
  <sortState xmlns:xlrd2="http://schemas.microsoft.com/office/spreadsheetml/2017/richdata2"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53"/>
  <sheetViews>
    <sheetView rightToLeft="1" view="pageBreakPreview" zoomScale="60" zoomScaleNormal="100" workbookViewId="0">
      <selection activeCell="C40" sqref="C40"/>
    </sheetView>
  </sheetViews>
  <sheetFormatPr defaultColWidth="8.7109375" defaultRowHeight="27.75"/>
  <cols>
    <col min="1" max="1" width="47.28515625" style="98" customWidth="1"/>
    <col min="2" max="2" width="0.5703125" style="98" customWidth="1"/>
    <col min="3" max="3" width="18.42578125" style="98" bestFit="1" customWidth="1"/>
    <col min="4" max="4" width="0.5703125" style="98" customWidth="1"/>
    <col min="5" max="5" width="26.5703125" style="98" bestFit="1" customWidth="1"/>
    <col min="6" max="6" width="0.7109375" style="98" customWidth="1"/>
    <col min="7" max="7" width="27" style="98" bestFit="1" customWidth="1"/>
    <col min="8" max="8" width="1" style="98" customWidth="1"/>
    <col min="9" max="9" width="25.42578125" style="98" bestFit="1" customWidth="1"/>
    <col min="10" max="10" width="1.140625" style="98" customWidth="1"/>
    <col min="11" max="11" width="18.42578125" style="98" bestFit="1" customWidth="1"/>
    <col min="12" max="12" width="1" style="98" customWidth="1"/>
    <col min="13" max="13" width="26.5703125" style="98" bestFit="1" customWidth="1"/>
    <col min="14" max="14" width="0.7109375" style="98" customWidth="1"/>
    <col min="15" max="15" width="27" style="98" bestFit="1" customWidth="1"/>
    <col min="16" max="16" width="0.85546875" style="98" customWidth="1"/>
    <col min="17" max="17" width="25.5703125" style="98" bestFit="1" customWidth="1"/>
    <col min="18" max="16384" width="8.7109375" style="98"/>
  </cols>
  <sheetData>
    <row r="1" spans="1:19" ht="31.5" customHeight="1"/>
    <row r="2" spans="1:19" s="109" customFormat="1" ht="36">
      <c r="A2" s="150" t="s">
        <v>67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S2" s="98"/>
    </row>
    <row r="3" spans="1:19" s="109" customFormat="1" ht="36">
      <c r="A3" s="150" t="s">
        <v>29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</row>
    <row r="4" spans="1:19" s="109" customFormat="1" ht="36">
      <c r="A4" s="150" t="str">
        <f>'درآمد ناشی از فروش '!A4:Q4</f>
        <v>برای ماه منتهی به 1400/06/31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9" s="109" customFormat="1" ht="36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</row>
    <row r="6" spans="1:19" ht="40.5">
      <c r="A6" s="149" t="s">
        <v>79</v>
      </c>
      <c r="B6" s="149"/>
      <c r="C6" s="149"/>
      <c r="D6" s="149"/>
      <c r="E6" s="149"/>
      <c r="F6" s="149"/>
      <c r="G6" s="149"/>
      <c r="H6" s="149"/>
    </row>
    <row r="7" spans="1:19" ht="45" customHeight="1" thickBot="1">
      <c r="A7" s="143" t="s">
        <v>3</v>
      </c>
      <c r="C7" s="144" t="str">
        <f>'درآمد ناشی از فروش '!C7:I7</f>
        <v>طی شهریور ماه</v>
      </c>
      <c r="D7" s="144" t="s">
        <v>31</v>
      </c>
      <c r="E7" s="144" t="s">
        <v>31</v>
      </c>
      <c r="F7" s="144" t="s">
        <v>31</v>
      </c>
      <c r="G7" s="144" t="s">
        <v>31</v>
      </c>
      <c r="H7" s="144" t="s">
        <v>31</v>
      </c>
      <c r="I7" s="144" t="s">
        <v>31</v>
      </c>
      <c r="K7" s="144" t="str">
        <f>'درآمد ناشی از فروش '!K7:Q7</f>
        <v>از ابتدای سال مالی تا پایان شهریور ماه</v>
      </c>
      <c r="L7" s="144" t="s">
        <v>32</v>
      </c>
      <c r="M7" s="144" t="s">
        <v>32</v>
      </c>
      <c r="N7" s="144" t="s">
        <v>32</v>
      </c>
      <c r="O7" s="144" t="s">
        <v>32</v>
      </c>
      <c r="P7" s="144" t="s">
        <v>32</v>
      </c>
      <c r="Q7" s="144" t="s">
        <v>32</v>
      </c>
    </row>
    <row r="8" spans="1:19" s="100" customFormat="1" ht="54.75" customHeight="1" thickBot="1">
      <c r="A8" s="144" t="s">
        <v>3</v>
      </c>
      <c r="C8" s="122" t="s">
        <v>6</v>
      </c>
      <c r="E8" s="122" t="s">
        <v>45</v>
      </c>
      <c r="G8" s="122" t="s">
        <v>46</v>
      </c>
      <c r="I8" s="122" t="s">
        <v>47</v>
      </c>
      <c r="K8" s="122" t="s">
        <v>6</v>
      </c>
      <c r="M8" s="122" t="s">
        <v>45</v>
      </c>
      <c r="O8" s="122" t="s">
        <v>46</v>
      </c>
      <c r="Q8" s="122" t="s">
        <v>47</v>
      </c>
    </row>
    <row r="9" spans="1:19" ht="34.5" customHeight="1">
      <c r="A9" s="102" t="s">
        <v>85</v>
      </c>
      <c r="C9" s="85">
        <v>3000000</v>
      </c>
      <c r="D9" s="85"/>
      <c r="E9" s="85">
        <v>228760726500</v>
      </c>
      <c r="F9" s="85"/>
      <c r="G9" s="85">
        <v>223904915227</v>
      </c>
      <c r="H9" s="85"/>
      <c r="I9" s="85">
        <v>4855811273</v>
      </c>
      <c r="J9" s="85"/>
      <c r="K9" s="85">
        <v>3000000</v>
      </c>
      <c r="L9" s="85"/>
      <c r="M9" s="85">
        <v>228760726500</v>
      </c>
      <c r="N9" s="85"/>
      <c r="O9" s="85">
        <v>176468247246</v>
      </c>
      <c r="P9" s="85"/>
      <c r="Q9" s="85">
        <v>52292479254</v>
      </c>
    </row>
    <row r="10" spans="1:19" ht="34.5" customHeight="1">
      <c r="A10" s="102" t="s">
        <v>124</v>
      </c>
      <c r="C10" s="85">
        <v>100000</v>
      </c>
      <c r="D10" s="85"/>
      <c r="E10" s="85">
        <v>1696843350</v>
      </c>
      <c r="F10" s="85"/>
      <c r="G10" s="85">
        <v>2854833470</v>
      </c>
      <c r="H10" s="85"/>
      <c r="I10" s="85">
        <v>-1157990120</v>
      </c>
      <c r="J10" s="85"/>
      <c r="K10" s="85">
        <v>100000</v>
      </c>
      <c r="L10" s="85"/>
      <c r="M10" s="85">
        <v>1696843350</v>
      </c>
      <c r="N10" s="85"/>
      <c r="O10" s="85">
        <v>1425067574</v>
      </c>
      <c r="P10" s="85"/>
      <c r="Q10" s="85">
        <v>271775776</v>
      </c>
    </row>
    <row r="11" spans="1:19" ht="34.5" customHeight="1">
      <c r="A11" s="102" t="s">
        <v>95</v>
      </c>
      <c r="C11" s="85">
        <v>2010000</v>
      </c>
      <c r="D11" s="85"/>
      <c r="E11" s="85">
        <v>42698125485</v>
      </c>
      <c r="F11" s="85"/>
      <c r="G11" s="85">
        <v>49131815895</v>
      </c>
      <c r="H11" s="85"/>
      <c r="I11" s="85">
        <v>-6433690410</v>
      </c>
      <c r="J11" s="85"/>
      <c r="K11" s="85">
        <v>2010000</v>
      </c>
      <c r="L11" s="85"/>
      <c r="M11" s="85">
        <v>42698125485</v>
      </c>
      <c r="N11" s="85"/>
      <c r="O11" s="85">
        <v>23895522933</v>
      </c>
      <c r="P11" s="85"/>
      <c r="Q11" s="85">
        <v>18802602552</v>
      </c>
    </row>
    <row r="12" spans="1:19" ht="34.5" customHeight="1">
      <c r="A12" s="102" t="s">
        <v>87</v>
      </c>
      <c r="C12" s="85">
        <v>2523908</v>
      </c>
      <c r="D12" s="85"/>
      <c r="E12" s="85">
        <v>51507527044</v>
      </c>
      <c r="F12" s="85"/>
      <c r="G12" s="85">
        <v>51238372893</v>
      </c>
      <c r="H12" s="85"/>
      <c r="I12" s="85">
        <v>269154151</v>
      </c>
      <c r="J12" s="85"/>
      <c r="K12" s="85">
        <v>2523908</v>
      </c>
      <c r="L12" s="85"/>
      <c r="M12" s="85">
        <v>51507527044</v>
      </c>
      <c r="N12" s="85"/>
      <c r="O12" s="85">
        <v>43088446844</v>
      </c>
      <c r="P12" s="85"/>
      <c r="Q12" s="85">
        <v>8419080200</v>
      </c>
    </row>
    <row r="13" spans="1:19" ht="34.5" customHeight="1">
      <c r="A13" s="102" t="s">
        <v>92</v>
      </c>
      <c r="C13" s="85">
        <v>1370000</v>
      </c>
      <c r="D13" s="85"/>
      <c r="E13" s="85">
        <v>219464609472</v>
      </c>
      <c r="F13" s="85"/>
      <c r="G13" s="85">
        <v>268642411675</v>
      </c>
      <c r="H13" s="85"/>
      <c r="I13" s="85">
        <v>-49177802203</v>
      </c>
      <c r="J13" s="85"/>
      <c r="K13" s="85">
        <v>1370000</v>
      </c>
      <c r="L13" s="85"/>
      <c r="M13" s="85">
        <v>219464609472</v>
      </c>
      <c r="N13" s="85"/>
      <c r="O13" s="85">
        <v>212290219561</v>
      </c>
      <c r="P13" s="85"/>
      <c r="Q13" s="85">
        <v>7174389911</v>
      </c>
    </row>
    <row r="14" spans="1:19" ht="34.5" customHeight="1">
      <c r="A14" s="102" t="s">
        <v>107</v>
      </c>
      <c r="C14" s="85">
        <v>28666666</v>
      </c>
      <c r="D14" s="85"/>
      <c r="E14" s="85">
        <v>165277376156</v>
      </c>
      <c r="F14" s="85"/>
      <c r="G14" s="85">
        <v>187152283081</v>
      </c>
      <c r="H14" s="85"/>
      <c r="I14" s="85">
        <v>-21874906925</v>
      </c>
      <c r="J14" s="85"/>
      <c r="K14" s="85">
        <v>28666666</v>
      </c>
      <c r="L14" s="85"/>
      <c r="M14" s="85">
        <v>165277376156</v>
      </c>
      <c r="N14" s="85"/>
      <c r="O14" s="85">
        <v>169577742298</v>
      </c>
      <c r="P14" s="85"/>
      <c r="Q14" s="85">
        <v>-4300366141</v>
      </c>
    </row>
    <row r="15" spans="1:19" ht="34.5" customHeight="1">
      <c r="A15" s="102" t="s">
        <v>126</v>
      </c>
      <c r="C15" s="85">
        <v>2400000</v>
      </c>
      <c r="D15" s="85"/>
      <c r="E15" s="85">
        <v>68732593200</v>
      </c>
      <c r="F15" s="85"/>
      <c r="G15" s="85">
        <v>71690886000</v>
      </c>
      <c r="H15" s="85"/>
      <c r="I15" s="85">
        <v>-2958292800</v>
      </c>
      <c r="J15" s="85"/>
      <c r="K15" s="85">
        <v>2400000</v>
      </c>
      <c r="L15" s="85"/>
      <c r="M15" s="85">
        <v>68732593200</v>
      </c>
      <c r="N15" s="85"/>
      <c r="O15" s="85">
        <v>60833809676</v>
      </c>
      <c r="P15" s="85"/>
      <c r="Q15" s="85">
        <v>7898783524</v>
      </c>
    </row>
    <row r="16" spans="1:19" ht="34.5" customHeight="1">
      <c r="A16" s="102" t="s">
        <v>90</v>
      </c>
      <c r="C16" s="85">
        <v>15600000</v>
      </c>
      <c r="D16" s="85"/>
      <c r="E16" s="85">
        <v>156622518000</v>
      </c>
      <c r="F16" s="85"/>
      <c r="G16" s="85">
        <v>191169940919</v>
      </c>
      <c r="H16" s="85"/>
      <c r="I16" s="85">
        <v>-34547422919</v>
      </c>
      <c r="J16" s="85"/>
      <c r="K16" s="85">
        <v>15600000</v>
      </c>
      <c r="L16" s="85"/>
      <c r="M16" s="85">
        <v>156622518000</v>
      </c>
      <c r="N16" s="85"/>
      <c r="O16" s="85">
        <v>159417862382</v>
      </c>
      <c r="P16" s="85"/>
      <c r="Q16" s="85">
        <v>-2795344382</v>
      </c>
    </row>
    <row r="17" spans="1:17" ht="34.5" customHeight="1">
      <c r="A17" s="102" t="s">
        <v>113</v>
      </c>
      <c r="C17" s="85">
        <v>10000000</v>
      </c>
      <c r="D17" s="85"/>
      <c r="E17" s="85">
        <v>15656287500</v>
      </c>
      <c r="F17" s="85"/>
      <c r="G17" s="85">
        <v>16173193500</v>
      </c>
      <c r="H17" s="85"/>
      <c r="I17" s="85">
        <v>-516906000</v>
      </c>
      <c r="J17" s="85"/>
      <c r="K17" s="85">
        <v>10000000</v>
      </c>
      <c r="L17" s="85"/>
      <c r="M17" s="85">
        <v>15656287500</v>
      </c>
      <c r="N17" s="85"/>
      <c r="O17" s="85">
        <v>12753714020</v>
      </c>
      <c r="P17" s="85"/>
      <c r="Q17" s="85">
        <v>2902573480</v>
      </c>
    </row>
    <row r="18" spans="1:17" ht="34.5" customHeight="1">
      <c r="A18" s="102" t="s">
        <v>151</v>
      </c>
      <c r="C18" s="85">
        <v>550000</v>
      </c>
      <c r="D18" s="85"/>
      <c r="E18" s="85">
        <v>25084404427</v>
      </c>
      <c r="F18" s="85"/>
      <c r="G18" s="85">
        <v>26867363497</v>
      </c>
      <c r="H18" s="85"/>
      <c r="I18" s="85">
        <v>-1782959070</v>
      </c>
      <c r="J18" s="85"/>
      <c r="K18" s="85">
        <v>550000</v>
      </c>
      <c r="L18" s="85"/>
      <c r="M18" s="85">
        <v>25084404427</v>
      </c>
      <c r="N18" s="85"/>
      <c r="O18" s="85">
        <v>26867363497</v>
      </c>
      <c r="P18" s="85"/>
      <c r="Q18" s="85">
        <v>-1782959069</v>
      </c>
    </row>
    <row r="19" spans="1:17" ht="34.5" customHeight="1">
      <c r="A19" s="102" t="s">
        <v>150</v>
      </c>
      <c r="C19" s="85">
        <v>607472</v>
      </c>
      <c r="D19" s="85"/>
      <c r="E19" s="85">
        <v>12871223499</v>
      </c>
      <c r="F19" s="85"/>
      <c r="G19" s="85">
        <v>12342878765</v>
      </c>
      <c r="H19" s="85"/>
      <c r="I19" s="85">
        <v>528344734</v>
      </c>
      <c r="J19" s="85"/>
      <c r="K19" s="85">
        <v>607472</v>
      </c>
      <c r="L19" s="85"/>
      <c r="M19" s="85">
        <v>12871223499</v>
      </c>
      <c r="N19" s="85"/>
      <c r="O19" s="85">
        <v>12342878765</v>
      </c>
      <c r="P19" s="85"/>
      <c r="Q19" s="85">
        <v>528344734</v>
      </c>
    </row>
    <row r="20" spans="1:17" ht="34.5" customHeight="1">
      <c r="A20" s="102" t="s">
        <v>103</v>
      </c>
      <c r="C20" s="85">
        <v>1536666</v>
      </c>
      <c r="D20" s="85"/>
      <c r="E20" s="85">
        <v>24669493822</v>
      </c>
      <c r="F20" s="85"/>
      <c r="G20" s="85">
        <v>26655273510</v>
      </c>
      <c r="H20" s="85"/>
      <c r="I20" s="85">
        <v>-1985779688</v>
      </c>
      <c r="J20" s="85"/>
      <c r="K20" s="85">
        <v>1536666</v>
      </c>
      <c r="L20" s="85"/>
      <c r="M20" s="85">
        <v>24669493822</v>
      </c>
      <c r="N20" s="85"/>
      <c r="O20" s="85">
        <v>46577226354</v>
      </c>
      <c r="P20" s="85"/>
      <c r="Q20" s="85">
        <v>-21907732531</v>
      </c>
    </row>
    <row r="21" spans="1:17" ht="34.5" customHeight="1">
      <c r="A21" s="102" t="s">
        <v>86</v>
      </c>
      <c r="C21" s="85">
        <v>4000000</v>
      </c>
      <c r="D21" s="85"/>
      <c r="E21" s="85">
        <v>115866468000</v>
      </c>
      <c r="F21" s="85"/>
      <c r="G21" s="85">
        <v>99077122877</v>
      </c>
      <c r="H21" s="85"/>
      <c r="I21" s="85">
        <v>16789345123</v>
      </c>
      <c r="J21" s="85"/>
      <c r="K21" s="85">
        <v>4000000</v>
      </c>
      <c r="L21" s="85"/>
      <c r="M21" s="85">
        <v>115866468000</v>
      </c>
      <c r="N21" s="85"/>
      <c r="O21" s="85">
        <v>109394405623</v>
      </c>
      <c r="P21" s="85"/>
      <c r="Q21" s="85">
        <v>6472062377</v>
      </c>
    </row>
    <row r="22" spans="1:17" ht="34.5" customHeight="1">
      <c r="A22" s="102" t="s">
        <v>152</v>
      </c>
      <c r="C22" s="85">
        <v>138694</v>
      </c>
      <c r="D22" s="85"/>
      <c r="E22" s="85">
        <v>4910885612</v>
      </c>
      <c r="F22" s="85"/>
      <c r="G22" s="85">
        <v>3192922283</v>
      </c>
      <c r="H22" s="85"/>
      <c r="I22" s="85">
        <v>1717963329</v>
      </c>
      <c r="J22" s="85"/>
      <c r="K22" s="85">
        <v>138694</v>
      </c>
      <c r="L22" s="85"/>
      <c r="M22" s="85">
        <v>4910885612</v>
      </c>
      <c r="N22" s="85"/>
      <c r="O22" s="85">
        <v>3192922283</v>
      </c>
      <c r="P22" s="85"/>
      <c r="Q22" s="85">
        <v>1717963329</v>
      </c>
    </row>
    <row r="23" spans="1:17" ht="34.5" customHeight="1">
      <c r="A23" s="102" t="s">
        <v>139</v>
      </c>
      <c r="C23" s="85">
        <v>4000000</v>
      </c>
      <c r="D23" s="85"/>
      <c r="E23" s="85">
        <v>39324618000</v>
      </c>
      <c r="F23" s="85"/>
      <c r="G23" s="85">
        <v>48045713184</v>
      </c>
      <c r="H23" s="85"/>
      <c r="I23" s="85">
        <v>-8721095184</v>
      </c>
      <c r="J23" s="85"/>
      <c r="K23" s="85">
        <v>4000000</v>
      </c>
      <c r="L23" s="85"/>
      <c r="M23" s="85">
        <v>39324618000</v>
      </c>
      <c r="N23" s="85"/>
      <c r="O23" s="85">
        <v>46999591257</v>
      </c>
      <c r="P23" s="85"/>
      <c r="Q23" s="85">
        <v>-7674973257</v>
      </c>
    </row>
    <row r="24" spans="1:17" ht="34.5" customHeight="1">
      <c r="A24" s="102" t="s">
        <v>84</v>
      </c>
      <c r="C24" s="85">
        <v>881723</v>
      </c>
      <c r="D24" s="85"/>
      <c r="E24" s="85">
        <v>135661071078</v>
      </c>
      <c r="F24" s="85"/>
      <c r="G24" s="85">
        <v>140272161572</v>
      </c>
      <c r="H24" s="85"/>
      <c r="I24" s="85">
        <v>-4611090494</v>
      </c>
      <c r="J24" s="85"/>
      <c r="K24" s="85">
        <v>881723</v>
      </c>
      <c r="L24" s="85"/>
      <c r="M24" s="85">
        <v>135661071078</v>
      </c>
      <c r="N24" s="85"/>
      <c r="O24" s="85">
        <v>107333917209</v>
      </c>
      <c r="P24" s="85"/>
      <c r="Q24" s="85">
        <v>28327153869</v>
      </c>
    </row>
    <row r="25" spans="1:17" ht="34.5" customHeight="1">
      <c r="A25" s="102" t="s">
        <v>141</v>
      </c>
      <c r="C25" s="85">
        <v>4400000</v>
      </c>
      <c r="D25" s="85"/>
      <c r="E25" s="85">
        <v>67050660600</v>
      </c>
      <c r="F25" s="85"/>
      <c r="G25" s="85">
        <v>67408080962</v>
      </c>
      <c r="H25" s="85"/>
      <c r="I25" s="85">
        <v>-357420362</v>
      </c>
      <c r="J25" s="85"/>
      <c r="K25" s="85">
        <v>4400000</v>
      </c>
      <c r="L25" s="85"/>
      <c r="M25" s="85">
        <v>67050660600</v>
      </c>
      <c r="N25" s="85"/>
      <c r="O25" s="85">
        <v>62595277580</v>
      </c>
      <c r="P25" s="85"/>
      <c r="Q25" s="85">
        <v>4455383020</v>
      </c>
    </row>
    <row r="26" spans="1:17" ht="34.5" customHeight="1">
      <c r="A26" s="102" t="s">
        <v>104</v>
      </c>
      <c r="C26" s="85">
        <v>4000000</v>
      </c>
      <c r="D26" s="85"/>
      <c r="E26" s="85">
        <v>80955432000</v>
      </c>
      <c r="F26" s="85"/>
      <c r="G26" s="85">
        <v>100756908000</v>
      </c>
      <c r="H26" s="85"/>
      <c r="I26" s="85">
        <v>-19801476000</v>
      </c>
      <c r="J26" s="85"/>
      <c r="K26" s="85">
        <v>4000000</v>
      </c>
      <c r="L26" s="85"/>
      <c r="M26" s="85">
        <v>80955432000</v>
      </c>
      <c r="N26" s="85"/>
      <c r="O26" s="85">
        <v>77956856684</v>
      </c>
      <c r="P26" s="85"/>
      <c r="Q26" s="85">
        <v>2998575316</v>
      </c>
    </row>
    <row r="27" spans="1:17" ht="34.5" customHeight="1">
      <c r="A27" s="102" t="s">
        <v>109</v>
      </c>
      <c r="C27" s="85">
        <v>3000000</v>
      </c>
      <c r="D27" s="85"/>
      <c r="E27" s="85">
        <v>36769909500</v>
      </c>
      <c r="F27" s="85"/>
      <c r="G27" s="85">
        <v>43240650172</v>
      </c>
      <c r="H27" s="85"/>
      <c r="I27" s="85">
        <v>-6470740672</v>
      </c>
      <c r="J27" s="85"/>
      <c r="K27" s="85">
        <v>3000000</v>
      </c>
      <c r="L27" s="85"/>
      <c r="M27" s="85">
        <v>36769909500</v>
      </c>
      <c r="N27" s="85"/>
      <c r="O27" s="85">
        <v>41231738162</v>
      </c>
      <c r="P27" s="85"/>
      <c r="Q27" s="85">
        <v>-4461828662</v>
      </c>
    </row>
    <row r="28" spans="1:17" ht="34.5" customHeight="1">
      <c r="A28" s="102" t="s">
        <v>91</v>
      </c>
      <c r="C28" s="85">
        <v>9000000</v>
      </c>
      <c r="D28" s="85"/>
      <c r="E28" s="85">
        <v>160409848500</v>
      </c>
      <c r="F28" s="85"/>
      <c r="G28" s="85">
        <v>176142214389</v>
      </c>
      <c r="H28" s="85"/>
      <c r="I28" s="85">
        <v>-15732365889</v>
      </c>
      <c r="J28" s="85"/>
      <c r="K28" s="85">
        <v>9000000</v>
      </c>
      <c r="L28" s="85"/>
      <c r="M28" s="85">
        <v>160409848500</v>
      </c>
      <c r="N28" s="85"/>
      <c r="O28" s="85">
        <v>154351051566</v>
      </c>
      <c r="P28" s="85"/>
      <c r="Q28" s="85">
        <v>6058796934</v>
      </c>
    </row>
    <row r="29" spans="1:17" ht="34.5" customHeight="1">
      <c r="A29" s="102" t="s">
        <v>93</v>
      </c>
      <c r="C29" s="85">
        <v>22800000</v>
      </c>
      <c r="D29" s="85"/>
      <c r="E29" s="85">
        <v>82996813080</v>
      </c>
      <c r="F29" s="85"/>
      <c r="G29" s="85">
        <v>92350167966</v>
      </c>
      <c r="H29" s="85"/>
      <c r="I29" s="85">
        <v>-9353354886</v>
      </c>
      <c r="J29" s="85"/>
      <c r="K29" s="85">
        <v>22800000</v>
      </c>
      <c r="L29" s="85"/>
      <c r="M29" s="85">
        <v>82996813080</v>
      </c>
      <c r="N29" s="85"/>
      <c r="O29" s="85">
        <v>94743906334</v>
      </c>
      <c r="P29" s="85"/>
      <c r="Q29" s="85">
        <v>-11747093254</v>
      </c>
    </row>
    <row r="30" spans="1:17" ht="34.5" customHeight="1">
      <c r="A30" s="102" t="s">
        <v>88</v>
      </c>
      <c r="C30" s="85">
        <v>18000000</v>
      </c>
      <c r="D30" s="85"/>
      <c r="E30" s="85">
        <v>246922020000</v>
      </c>
      <c r="F30" s="85"/>
      <c r="G30" s="85">
        <v>289168074237</v>
      </c>
      <c r="H30" s="85"/>
      <c r="I30" s="85">
        <v>-42246054237</v>
      </c>
      <c r="J30" s="85"/>
      <c r="K30" s="85">
        <v>18000000</v>
      </c>
      <c r="L30" s="85"/>
      <c r="M30" s="85">
        <v>246922020000</v>
      </c>
      <c r="N30" s="85"/>
      <c r="O30" s="85">
        <v>225683903496</v>
      </c>
      <c r="P30" s="85"/>
      <c r="Q30" s="85">
        <v>21238116504</v>
      </c>
    </row>
    <row r="31" spans="1:17" ht="34.5" customHeight="1">
      <c r="A31" s="102" t="s">
        <v>102</v>
      </c>
      <c r="C31" s="85">
        <v>400000</v>
      </c>
      <c r="D31" s="85"/>
      <c r="E31" s="85">
        <v>37654216380</v>
      </c>
      <c r="F31" s="85"/>
      <c r="G31" s="85">
        <v>40178705760</v>
      </c>
      <c r="H31" s="85"/>
      <c r="I31" s="85">
        <v>-2524489380</v>
      </c>
      <c r="J31" s="85"/>
      <c r="K31" s="85">
        <v>400000</v>
      </c>
      <c r="L31" s="85"/>
      <c r="M31" s="85">
        <v>37654216380</v>
      </c>
      <c r="N31" s="85"/>
      <c r="O31" s="85">
        <v>30058083877</v>
      </c>
      <c r="P31" s="85"/>
      <c r="Q31" s="85">
        <v>7596132503</v>
      </c>
    </row>
    <row r="32" spans="1:17" ht="34.5" customHeight="1">
      <c r="A32" s="102" t="s">
        <v>89</v>
      </c>
      <c r="C32" s="85">
        <v>14303119</v>
      </c>
      <c r="D32" s="85"/>
      <c r="E32" s="85">
        <v>326019094083</v>
      </c>
      <c r="F32" s="85"/>
      <c r="G32" s="85">
        <v>398920417114</v>
      </c>
      <c r="H32" s="85"/>
      <c r="I32" s="85">
        <v>-72901323031</v>
      </c>
      <c r="J32" s="85"/>
      <c r="K32" s="85">
        <v>14303119</v>
      </c>
      <c r="L32" s="85"/>
      <c r="M32" s="85">
        <v>326019094083</v>
      </c>
      <c r="N32" s="85"/>
      <c r="O32" s="85">
        <v>337253535613</v>
      </c>
      <c r="P32" s="85"/>
      <c r="Q32" s="85">
        <v>-11234441529</v>
      </c>
    </row>
    <row r="33" spans="1:17" ht="34.5" customHeight="1">
      <c r="A33" s="102" t="s">
        <v>110</v>
      </c>
      <c r="C33" s="85">
        <v>0</v>
      </c>
      <c r="D33" s="85"/>
      <c r="E33" s="85">
        <v>0</v>
      </c>
      <c r="F33" s="85"/>
      <c r="G33" s="85">
        <v>0</v>
      </c>
      <c r="H33" s="85"/>
      <c r="I33" s="85">
        <v>0</v>
      </c>
      <c r="J33" s="85"/>
      <c r="K33" s="85">
        <v>6008808</v>
      </c>
      <c r="L33" s="85"/>
      <c r="M33" s="85">
        <v>53649985330</v>
      </c>
      <c r="N33" s="85"/>
      <c r="O33" s="85">
        <v>41420535540</v>
      </c>
      <c r="P33" s="85"/>
      <c r="Q33" s="85">
        <v>12229449790</v>
      </c>
    </row>
    <row r="34" spans="1:17" ht="34.5" customHeight="1">
      <c r="A34" s="102" t="s">
        <v>140</v>
      </c>
      <c r="C34" s="85">
        <v>0</v>
      </c>
      <c r="D34" s="85"/>
      <c r="E34" s="85">
        <v>0</v>
      </c>
      <c r="F34" s="85"/>
      <c r="G34" s="85">
        <v>16113129</v>
      </c>
      <c r="H34" s="85"/>
      <c r="I34" s="85">
        <v>-16113129</v>
      </c>
      <c r="J34" s="85"/>
      <c r="K34" s="85">
        <v>0</v>
      </c>
      <c r="L34" s="85"/>
      <c r="M34" s="85">
        <v>0</v>
      </c>
      <c r="N34" s="85"/>
      <c r="O34" s="85">
        <v>0</v>
      </c>
      <c r="P34" s="85"/>
      <c r="Q34" s="85">
        <v>0</v>
      </c>
    </row>
    <row r="35" spans="1:17" ht="34.5" customHeight="1">
      <c r="A35" s="102" t="s">
        <v>94</v>
      </c>
      <c r="C35" s="85">
        <v>0</v>
      </c>
      <c r="D35" s="85"/>
      <c r="E35" s="85">
        <v>0</v>
      </c>
      <c r="F35" s="85"/>
      <c r="G35" s="85">
        <v>837012803</v>
      </c>
      <c r="H35" s="85"/>
      <c r="I35" s="85">
        <v>-837012803</v>
      </c>
      <c r="J35" s="85"/>
      <c r="K35" s="85">
        <v>0</v>
      </c>
      <c r="L35" s="85"/>
      <c r="M35" s="85">
        <v>0</v>
      </c>
      <c r="N35" s="85"/>
      <c r="O35" s="85">
        <v>0</v>
      </c>
      <c r="P35" s="85"/>
      <c r="Q35" s="85">
        <v>0</v>
      </c>
    </row>
    <row r="36" spans="1:17" ht="38.25" customHeight="1" thickBot="1">
      <c r="E36" s="117">
        <f>SUM(E9:E35)</f>
        <v>2347582765288</v>
      </c>
      <c r="G36" s="117">
        <f>SUM(G9:G35)</f>
        <v>2627430432880</v>
      </c>
      <c r="H36" s="98">
        <f>SUM(H9:H35)</f>
        <v>0</v>
      </c>
      <c r="I36" s="117">
        <f>SUM(I9:I35)</f>
        <v>-279847667592</v>
      </c>
      <c r="J36" s="98">
        <f>SUM(J9:J35)</f>
        <v>0</v>
      </c>
      <c r="L36" s="98">
        <f t="shared" ref="L36:P36" si="0">SUM(L9:L35)</f>
        <v>0</v>
      </c>
      <c r="M36" s="117">
        <f t="shared" si="0"/>
        <v>2401232750618</v>
      </c>
      <c r="N36" s="98">
        <f t="shared" si="0"/>
        <v>0</v>
      </c>
      <c r="O36" s="117">
        <f t="shared" si="0"/>
        <v>2277753826374</v>
      </c>
      <c r="P36" s="98">
        <f t="shared" si="0"/>
        <v>0</v>
      </c>
      <c r="Q36" s="117">
        <f>SUM(Q9:Q35)</f>
        <v>123478924248</v>
      </c>
    </row>
    <row r="37" spans="1:17" ht="38.25" customHeight="1" thickTop="1">
      <c r="M37" s="105"/>
    </row>
    <row r="38" spans="1:17" ht="38.25" customHeight="1">
      <c r="M38" s="105"/>
      <c r="Q38" s="57"/>
    </row>
    <row r="39" spans="1:17" ht="38.25" customHeight="1">
      <c r="M39" s="105"/>
      <c r="Q39" s="57"/>
    </row>
    <row r="40" spans="1:17" ht="38.25" customHeight="1">
      <c r="M40" s="105"/>
      <c r="Q40" s="57"/>
    </row>
    <row r="41" spans="1:17" ht="38.25" customHeight="1">
      <c r="M41" s="105"/>
      <c r="Q41" s="57"/>
    </row>
    <row r="42" spans="1:17" ht="38.25" customHeight="1">
      <c r="M42" s="105"/>
    </row>
    <row r="43" spans="1:17" ht="38.25" customHeight="1">
      <c r="M43" s="105"/>
    </row>
    <row r="44" spans="1:17" ht="38.25" customHeight="1">
      <c r="M44" s="105"/>
    </row>
    <row r="45" spans="1:17" ht="38.25" customHeight="1">
      <c r="M45" s="105"/>
    </row>
    <row r="46" spans="1:17" ht="38.25" customHeight="1">
      <c r="M46" s="105"/>
    </row>
    <row r="47" spans="1:17" ht="38.25" customHeight="1"/>
    <row r="48" spans="1:17" ht="38.25" customHeight="1"/>
    <row r="49" ht="38.25" customHeight="1"/>
    <row r="50" ht="38.25" customHeight="1"/>
    <row r="51" ht="38.25" customHeight="1"/>
    <row r="52" ht="38.25" customHeight="1"/>
    <row r="53" ht="38.25" customHeight="1"/>
  </sheetData>
  <sortState xmlns:xlrd2="http://schemas.microsoft.com/office/spreadsheetml/2017/richdata2" ref="A8:Q42">
    <sortCondition descending="1" ref="Q8:Q42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V67"/>
  <sheetViews>
    <sheetView rightToLeft="1" view="pageBreakPreview" zoomScale="40" zoomScaleNormal="100" zoomScaleSheetLayoutView="40" workbookViewId="0">
      <selection activeCell="U48" sqref="U48"/>
    </sheetView>
  </sheetViews>
  <sheetFormatPr defaultColWidth="9.140625" defaultRowHeight="27.75"/>
  <cols>
    <col min="1" max="1" width="74.140625" style="75" bestFit="1" customWidth="1"/>
    <col min="2" max="2" width="1" style="75" customWidth="1"/>
    <col min="3" max="3" width="39.140625" style="75" bestFit="1" customWidth="1"/>
    <col min="4" max="4" width="1" style="75" customWidth="1"/>
    <col min="5" max="5" width="45.5703125" style="75" bestFit="1" customWidth="1"/>
    <col min="6" max="6" width="1" style="75" customWidth="1"/>
    <col min="7" max="7" width="39.85546875" style="75" bestFit="1" customWidth="1"/>
    <col min="8" max="8" width="1" style="75" customWidth="1"/>
    <col min="9" max="9" width="43.7109375" style="75" bestFit="1" customWidth="1"/>
    <col min="10" max="10" width="1" style="75" customWidth="1"/>
    <col min="11" max="11" width="17.140625" style="76" bestFit="1" customWidth="1"/>
    <col min="12" max="12" width="1" style="75" customWidth="1"/>
    <col min="13" max="13" width="39.85546875" style="75" bestFit="1" customWidth="1"/>
    <col min="14" max="14" width="1" style="75" customWidth="1"/>
    <col min="15" max="15" width="44.42578125" style="75" bestFit="1" customWidth="1"/>
    <col min="16" max="16" width="1.5703125" style="75" customWidth="1"/>
    <col min="17" max="17" width="44" style="75" customWidth="1"/>
    <col min="18" max="18" width="1" style="75" customWidth="1"/>
    <col min="19" max="19" width="43.42578125" style="75" customWidth="1"/>
    <col min="20" max="20" width="1" style="75" customWidth="1"/>
    <col min="21" max="21" width="17.140625" style="76" bestFit="1" customWidth="1"/>
    <col min="22" max="22" width="1" style="75" customWidth="1"/>
    <col min="23" max="16384" width="9.140625" style="75"/>
  </cols>
  <sheetData>
    <row r="2" spans="1:21" s="69" customFormat="1" ht="78">
      <c r="A2" s="151" t="s">
        <v>67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1" s="69" customFormat="1" ht="78">
      <c r="A3" s="151" t="s">
        <v>29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</row>
    <row r="4" spans="1:21" s="69" customFormat="1" ht="78">
      <c r="A4" s="151" t="str">
        <f>'درآمد ناشی از تغییر قیمت اوراق '!A4:Q4</f>
        <v>برای ماه منتهی به 1400/06/31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</row>
    <row r="5" spans="1:21" s="71" customFormat="1" ht="36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</row>
    <row r="6" spans="1:21" s="72" customFormat="1" ht="53.25">
      <c r="A6" s="154" t="s">
        <v>80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U6" s="73"/>
    </row>
    <row r="7" spans="1:21" ht="40.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74"/>
    </row>
    <row r="8" spans="1:21" s="72" customFormat="1" ht="46.5" customHeight="1" thickBot="1">
      <c r="A8" s="152" t="s">
        <v>3</v>
      </c>
      <c r="C8" s="153" t="s">
        <v>148</v>
      </c>
      <c r="D8" s="153" t="s">
        <v>31</v>
      </c>
      <c r="E8" s="153" t="s">
        <v>31</v>
      </c>
      <c r="F8" s="153" t="s">
        <v>31</v>
      </c>
      <c r="G8" s="153" t="s">
        <v>31</v>
      </c>
      <c r="H8" s="153" t="s">
        <v>31</v>
      </c>
      <c r="I8" s="153" t="s">
        <v>31</v>
      </c>
      <c r="J8" s="153" t="s">
        <v>31</v>
      </c>
      <c r="K8" s="153" t="s">
        <v>31</v>
      </c>
      <c r="M8" s="153" t="s">
        <v>149</v>
      </c>
      <c r="N8" s="153" t="s">
        <v>32</v>
      </c>
      <c r="O8" s="153" t="s">
        <v>32</v>
      </c>
      <c r="P8" s="153" t="s">
        <v>32</v>
      </c>
      <c r="Q8" s="153" t="s">
        <v>32</v>
      </c>
      <c r="R8" s="153" t="s">
        <v>32</v>
      </c>
      <c r="S8" s="153" t="s">
        <v>32</v>
      </c>
      <c r="T8" s="153" t="s">
        <v>32</v>
      </c>
      <c r="U8" s="153" t="s">
        <v>32</v>
      </c>
    </row>
    <row r="9" spans="1:21" s="77" customFormat="1" ht="76.5" customHeight="1" thickBot="1">
      <c r="A9" s="153" t="s">
        <v>3</v>
      </c>
      <c r="C9" s="78" t="s">
        <v>49</v>
      </c>
      <c r="E9" s="78" t="s">
        <v>50</v>
      </c>
      <c r="G9" s="78" t="s">
        <v>51</v>
      </c>
      <c r="I9" s="78" t="s">
        <v>22</v>
      </c>
      <c r="K9" s="78" t="s">
        <v>52</v>
      </c>
      <c r="M9" s="78" t="s">
        <v>49</v>
      </c>
      <c r="O9" s="78" t="s">
        <v>50</v>
      </c>
      <c r="Q9" s="78" t="s">
        <v>51</v>
      </c>
      <c r="S9" s="78" t="s">
        <v>22</v>
      </c>
      <c r="U9" s="78" t="s">
        <v>52</v>
      </c>
    </row>
    <row r="10" spans="1:21" s="80" customFormat="1" ht="51" customHeight="1">
      <c r="A10" s="79" t="s">
        <v>85</v>
      </c>
      <c r="C10" s="123">
        <v>0</v>
      </c>
      <c r="D10" s="123"/>
      <c r="E10" s="123">
        <v>4855811273</v>
      </c>
      <c r="F10" s="123"/>
      <c r="G10" s="123">
        <v>0</v>
      </c>
      <c r="H10" s="123"/>
      <c r="I10" s="123">
        <f t="shared" ref="I10:I46" si="0">C10+E10+G10</f>
        <v>4855811273</v>
      </c>
      <c r="K10" s="81">
        <v>-1.8099527669712883E-2</v>
      </c>
      <c r="M10" s="123">
        <v>4270000000</v>
      </c>
      <c r="N10" s="123"/>
      <c r="O10" s="123">
        <v>52292479254</v>
      </c>
      <c r="P10" s="123"/>
      <c r="Q10" s="123">
        <v>6318265520</v>
      </c>
      <c r="R10" s="123"/>
      <c r="S10" s="123">
        <v>62880744774</v>
      </c>
      <c r="U10" s="81">
        <v>0.26725167775225728</v>
      </c>
    </row>
    <row r="11" spans="1:21" s="80" customFormat="1" ht="51" customHeight="1">
      <c r="A11" s="79" t="s">
        <v>84</v>
      </c>
      <c r="C11" s="123">
        <v>0</v>
      </c>
      <c r="D11" s="123"/>
      <c r="E11" s="123">
        <v>-4611090494</v>
      </c>
      <c r="F11" s="123"/>
      <c r="G11" s="123">
        <v>579306929</v>
      </c>
      <c r="H11" s="123"/>
      <c r="I11" s="123">
        <f t="shared" si="0"/>
        <v>-4031783565</v>
      </c>
      <c r="K11" s="81">
        <v>1.5028050739691743E-2</v>
      </c>
      <c r="M11" s="123">
        <v>0</v>
      </c>
      <c r="N11" s="123"/>
      <c r="O11" s="123">
        <v>28327153869</v>
      </c>
      <c r="P11" s="123"/>
      <c r="Q11" s="123">
        <v>13807209298</v>
      </c>
      <c r="R11" s="123"/>
      <c r="S11" s="123">
        <v>42134363167</v>
      </c>
      <c r="U11" s="81">
        <v>0.17907674738705795</v>
      </c>
    </row>
    <row r="12" spans="1:21" s="80" customFormat="1" ht="51" customHeight="1">
      <c r="A12" s="79" t="s">
        <v>88</v>
      </c>
      <c r="C12" s="123">
        <v>0</v>
      </c>
      <c r="D12" s="123"/>
      <c r="E12" s="123">
        <v>-42246054237</v>
      </c>
      <c r="F12" s="123"/>
      <c r="G12" s="123">
        <v>502096271</v>
      </c>
      <c r="H12" s="123"/>
      <c r="I12" s="123">
        <f t="shared" si="0"/>
        <v>-41743957966</v>
      </c>
      <c r="K12" s="81">
        <v>0.15559622888353317</v>
      </c>
      <c r="M12" s="123">
        <v>0</v>
      </c>
      <c r="N12" s="123"/>
      <c r="O12" s="123">
        <v>21238116504</v>
      </c>
      <c r="P12" s="123"/>
      <c r="Q12" s="123">
        <v>4387531348</v>
      </c>
      <c r="R12" s="123"/>
      <c r="S12" s="123">
        <v>25625647852</v>
      </c>
      <c r="U12" s="81">
        <v>0.10891247243571536</v>
      </c>
    </row>
    <row r="13" spans="1:21" s="80" customFormat="1" ht="51" customHeight="1">
      <c r="A13" s="79" t="s">
        <v>87</v>
      </c>
      <c r="C13" s="123">
        <v>0</v>
      </c>
      <c r="D13" s="123"/>
      <c r="E13" s="123">
        <v>269154151</v>
      </c>
      <c r="F13" s="123"/>
      <c r="G13" s="123">
        <v>0</v>
      </c>
      <c r="H13" s="123"/>
      <c r="I13" s="123">
        <f t="shared" si="0"/>
        <v>269154151</v>
      </c>
      <c r="K13" s="81">
        <v>-1.0032438926385308E-3</v>
      </c>
      <c r="M13" s="123">
        <v>0</v>
      </c>
      <c r="N13" s="123"/>
      <c r="O13" s="123">
        <v>8419080200</v>
      </c>
      <c r="P13" s="123"/>
      <c r="Q13" s="123">
        <v>14701642871</v>
      </c>
      <c r="R13" s="123"/>
      <c r="S13" s="123">
        <v>23120723071</v>
      </c>
      <c r="U13" s="81">
        <v>9.8266203012992839E-2</v>
      </c>
    </row>
    <row r="14" spans="1:21" s="80" customFormat="1" ht="51" customHeight="1">
      <c r="A14" s="79" t="s">
        <v>89</v>
      </c>
      <c r="C14" s="123">
        <v>0</v>
      </c>
      <c r="D14" s="123"/>
      <c r="E14" s="123">
        <v>-72901323031</v>
      </c>
      <c r="F14" s="123"/>
      <c r="G14" s="123">
        <v>917642984</v>
      </c>
      <c r="H14" s="123"/>
      <c r="I14" s="123">
        <f t="shared" si="0"/>
        <v>-71983680047</v>
      </c>
      <c r="K14" s="81">
        <v>0.26831162405813619</v>
      </c>
      <c r="M14" s="123">
        <v>28620141844</v>
      </c>
      <c r="N14" s="123"/>
      <c r="O14" s="123">
        <v>-11234441529</v>
      </c>
      <c r="P14" s="123"/>
      <c r="Q14" s="123">
        <v>3410880450</v>
      </c>
      <c r="R14" s="123"/>
      <c r="S14" s="123">
        <v>20796580765</v>
      </c>
      <c r="U14" s="81">
        <v>8.8388283582395921E-2</v>
      </c>
    </row>
    <row r="15" spans="1:21" s="80" customFormat="1" ht="51" customHeight="1">
      <c r="A15" s="79" t="s">
        <v>110</v>
      </c>
      <c r="C15" s="123">
        <v>0</v>
      </c>
      <c r="D15" s="123"/>
      <c r="E15" s="123">
        <v>0</v>
      </c>
      <c r="F15" s="123"/>
      <c r="G15" s="123">
        <v>0</v>
      </c>
      <c r="H15" s="123"/>
      <c r="I15" s="123">
        <f t="shared" si="0"/>
        <v>0</v>
      </c>
      <c r="K15" s="81">
        <v>0</v>
      </c>
      <c r="M15" s="123">
        <v>3135000000</v>
      </c>
      <c r="N15" s="123"/>
      <c r="O15" s="123">
        <v>12229449790</v>
      </c>
      <c r="P15" s="123"/>
      <c r="Q15" s="123">
        <v>1149461370</v>
      </c>
      <c r="R15" s="123"/>
      <c r="S15" s="123">
        <v>16513911160</v>
      </c>
      <c r="U15" s="81">
        <v>7.018635799597861E-2</v>
      </c>
    </row>
    <row r="16" spans="1:21" s="80" customFormat="1" ht="51" customHeight="1">
      <c r="A16" s="79" t="s">
        <v>95</v>
      </c>
      <c r="C16" s="123">
        <v>0</v>
      </c>
      <c r="D16" s="123"/>
      <c r="E16" s="123">
        <v>-6433690410</v>
      </c>
      <c r="F16" s="123"/>
      <c r="G16" s="123">
        <v>0</v>
      </c>
      <c r="H16" s="123"/>
      <c r="I16" s="123">
        <f t="shared" si="0"/>
        <v>-6433690410</v>
      </c>
      <c r="K16" s="81">
        <v>2.3980906803698469E-2</v>
      </c>
      <c r="M16" s="123">
        <v>12991102</v>
      </c>
      <c r="N16" s="123"/>
      <c r="O16" s="123">
        <v>18802602552</v>
      </c>
      <c r="P16" s="123"/>
      <c r="Q16" s="123">
        <v>-2957549426</v>
      </c>
      <c r="R16" s="123"/>
      <c r="S16" s="123">
        <v>15858044228</v>
      </c>
      <c r="U16" s="81">
        <v>6.7398834747181127E-2</v>
      </c>
    </row>
    <row r="17" spans="1:21" s="80" customFormat="1" ht="51" customHeight="1">
      <c r="A17" s="79" t="s">
        <v>92</v>
      </c>
      <c r="C17" s="123">
        <v>0</v>
      </c>
      <c r="D17" s="123"/>
      <c r="E17" s="123">
        <v>-49177802203</v>
      </c>
      <c r="F17" s="123"/>
      <c r="G17" s="123">
        <v>0</v>
      </c>
      <c r="H17" s="123"/>
      <c r="I17" s="123">
        <f t="shared" si="0"/>
        <v>-49177802203</v>
      </c>
      <c r="K17" s="81">
        <v>0.18330510426920904</v>
      </c>
      <c r="M17" s="123">
        <v>0</v>
      </c>
      <c r="N17" s="123"/>
      <c r="O17" s="123">
        <v>7174389911</v>
      </c>
      <c r="P17" s="123"/>
      <c r="Q17" s="123">
        <v>8230701236</v>
      </c>
      <c r="R17" s="123"/>
      <c r="S17" s="123">
        <v>15405091147</v>
      </c>
      <c r="U17" s="81">
        <v>6.5473722834537937E-2</v>
      </c>
    </row>
    <row r="18" spans="1:21" s="80" customFormat="1" ht="51" customHeight="1">
      <c r="A18" s="79" t="s">
        <v>104</v>
      </c>
      <c r="C18" s="123">
        <v>0</v>
      </c>
      <c r="D18" s="123"/>
      <c r="E18" s="123">
        <v>-19801476000</v>
      </c>
      <c r="F18" s="123"/>
      <c r="G18" s="123">
        <v>0</v>
      </c>
      <c r="H18" s="123"/>
      <c r="I18" s="123">
        <f t="shared" si="0"/>
        <v>-19801476000</v>
      </c>
      <c r="K18" s="81">
        <v>7.3807926752831113E-2</v>
      </c>
      <c r="M18" s="123">
        <v>9099802761</v>
      </c>
      <c r="N18" s="123"/>
      <c r="O18" s="123">
        <v>2998575316</v>
      </c>
      <c r="P18" s="123"/>
      <c r="Q18" s="123">
        <v>0</v>
      </c>
      <c r="R18" s="123"/>
      <c r="S18" s="123">
        <v>12098378077</v>
      </c>
      <c r="U18" s="81">
        <v>5.1419744641706143E-2</v>
      </c>
    </row>
    <row r="19" spans="1:21" s="80" customFormat="1" ht="51" customHeight="1">
      <c r="A19" s="79" t="s">
        <v>102</v>
      </c>
      <c r="C19" s="123">
        <v>0</v>
      </c>
      <c r="D19" s="123"/>
      <c r="E19" s="123">
        <v>-2524489380</v>
      </c>
      <c r="F19" s="123"/>
      <c r="G19" s="123">
        <v>0</v>
      </c>
      <c r="H19" s="123"/>
      <c r="I19" s="123">
        <f t="shared" si="0"/>
        <v>-2524489380</v>
      </c>
      <c r="K19" s="81">
        <v>9.4097696175446735E-3</v>
      </c>
      <c r="M19" s="123">
        <v>3660600000</v>
      </c>
      <c r="N19" s="123"/>
      <c r="O19" s="123">
        <v>7596132503</v>
      </c>
      <c r="P19" s="123"/>
      <c r="Q19" s="123">
        <v>-53776117</v>
      </c>
      <c r="R19" s="123"/>
      <c r="S19" s="123">
        <v>11202956386</v>
      </c>
      <c r="U19" s="81">
        <v>4.7614081237501993E-2</v>
      </c>
    </row>
    <row r="20" spans="1:21" s="80" customFormat="1" ht="51" customHeight="1">
      <c r="A20" s="79" t="s">
        <v>86</v>
      </c>
      <c r="C20" s="123">
        <v>0</v>
      </c>
      <c r="D20" s="123"/>
      <c r="E20" s="123">
        <v>16789345123</v>
      </c>
      <c r="F20" s="123"/>
      <c r="G20" s="123">
        <v>2282651476</v>
      </c>
      <c r="H20" s="123"/>
      <c r="I20" s="123">
        <f t="shared" si="0"/>
        <v>19071996599</v>
      </c>
      <c r="K20" s="81">
        <v>-7.1088868729242E-2</v>
      </c>
      <c r="M20" s="123">
        <v>2124861538</v>
      </c>
      <c r="N20" s="123"/>
      <c r="O20" s="123">
        <v>6472062377</v>
      </c>
      <c r="P20" s="123"/>
      <c r="Q20" s="123">
        <v>2282651476</v>
      </c>
      <c r="R20" s="123"/>
      <c r="S20" s="123">
        <v>10879575391</v>
      </c>
      <c r="U20" s="81">
        <v>4.6239668231142707E-2</v>
      </c>
    </row>
    <row r="21" spans="1:21" s="80" customFormat="1" ht="51" customHeight="1">
      <c r="A21" s="79" t="s">
        <v>126</v>
      </c>
      <c r="C21" s="123">
        <v>0</v>
      </c>
      <c r="D21" s="123"/>
      <c r="E21" s="123">
        <v>-2958292800</v>
      </c>
      <c r="F21" s="123"/>
      <c r="G21" s="123">
        <v>0</v>
      </c>
      <c r="H21" s="123"/>
      <c r="I21" s="123">
        <f t="shared" si="0"/>
        <v>-2958292800</v>
      </c>
      <c r="K21" s="81">
        <v>1.1026726406447057E-2</v>
      </c>
      <c r="M21" s="123">
        <v>0</v>
      </c>
      <c r="N21" s="123"/>
      <c r="O21" s="123">
        <v>7898783524</v>
      </c>
      <c r="P21" s="123"/>
      <c r="Q21" s="123">
        <v>368266523</v>
      </c>
      <c r="R21" s="123"/>
      <c r="S21" s="123">
        <v>8267050047</v>
      </c>
      <c r="U21" s="81">
        <v>3.5136081849274872E-2</v>
      </c>
    </row>
    <row r="22" spans="1:21" s="80" customFormat="1" ht="51" customHeight="1">
      <c r="A22" s="79" t="s">
        <v>91</v>
      </c>
      <c r="C22" s="123">
        <v>0</v>
      </c>
      <c r="D22" s="123"/>
      <c r="E22" s="123">
        <v>-15732365889</v>
      </c>
      <c r="F22" s="123"/>
      <c r="G22" s="123">
        <v>1112050026</v>
      </c>
      <c r="H22" s="123"/>
      <c r="I22" s="123">
        <f t="shared" si="0"/>
        <v>-14620315863</v>
      </c>
      <c r="K22" s="81">
        <v>5.4495695286531101E-2</v>
      </c>
      <c r="M22" s="123">
        <v>0</v>
      </c>
      <c r="N22" s="123"/>
      <c r="O22" s="123">
        <v>6058796934</v>
      </c>
      <c r="P22" s="123"/>
      <c r="Q22" s="123">
        <v>961241072</v>
      </c>
      <c r="R22" s="123"/>
      <c r="S22" s="123">
        <v>7020038006</v>
      </c>
      <c r="U22" s="81">
        <v>2.9836111861128108E-2</v>
      </c>
    </row>
    <row r="23" spans="1:21" s="80" customFormat="1" ht="51" customHeight="1">
      <c r="A23" s="79" t="s">
        <v>94</v>
      </c>
      <c r="C23" s="123">
        <v>0</v>
      </c>
      <c r="D23" s="123"/>
      <c r="E23" s="123">
        <v>-837012803</v>
      </c>
      <c r="F23" s="123"/>
      <c r="G23" s="123">
        <v>1187999038</v>
      </c>
      <c r="H23" s="123"/>
      <c r="I23" s="123">
        <f t="shared" si="0"/>
        <v>350986235</v>
      </c>
      <c r="K23" s="81">
        <v>-1.3082644103970819E-3</v>
      </c>
      <c r="M23" s="123">
        <v>1242553191</v>
      </c>
      <c r="N23" s="123"/>
      <c r="O23" s="123">
        <v>0</v>
      </c>
      <c r="P23" s="123"/>
      <c r="Q23" s="123">
        <v>5600429428</v>
      </c>
      <c r="R23" s="123"/>
      <c r="S23" s="123">
        <v>6842982619</v>
      </c>
      <c r="U23" s="81">
        <v>2.9083602497555965E-2</v>
      </c>
    </row>
    <row r="24" spans="1:21" s="80" customFormat="1" ht="51" customHeight="1">
      <c r="A24" s="79" t="s">
        <v>113</v>
      </c>
      <c r="C24" s="123">
        <v>0</v>
      </c>
      <c r="D24" s="123"/>
      <c r="E24" s="123">
        <v>-516906000</v>
      </c>
      <c r="F24" s="123"/>
      <c r="G24" s="123">
        <v>0</v>
      </c>
      <c r="H24" s="123"/>
      <c r="I24" s="123">
        <f t="shared" si="0"/>
        <v>-516906000</v>
      </c>
      <c r="K24" s="81">
        <v>1.9267129473630612E-3</v>
      </c>
      <c r="M24" s="123">
        <v>274178404</v>
      </c>
      <c r="N24" s="123"/>
      <c r="O24" s="123">
        <v>2902573480</v>
      </c>
      <c r="P24" s="123"/>
      <c r="Q24" s="123">
        <v>2351304162</v>
      </c>
      <c r="R24" s="123"/>
      <c r="S24" s="123">
        <v>5528056046</v>
      </c>
      <c r="U24" s="81">
        <v>2.3494986554498942E-2</v>
      </c>
    </row>
    <row r="25" spans="1:21" s="80" customFormat="1" ht="51" customHeight="1">
      <c r="A25" s="79" t="s">
        <v>124</v>
      </c>
      <c r="C25" s="123">
        <v>0</v>
      </c>
      <c r="D25" s="123"/>
      <c r="E25" s="123">
        <v>-1157990120</v>
      </c>
      <c r="F25" s="123"/>
      <c r="G25" s="123">
        <v>4371753983</v>
      </c>
      <c r="H25" s="123"/>
      <c r="I25" s="123">
        <f t="shared" si="0"/>
        <v>3213763863</v>
      </c>
      <c r="K25" s="81">
        <v>-1.1978968022444365E-2</v>
      </c>
      <c r="M25" s="123">
        <v>0</v>
      </c>
      <c r="N25" s="123"/>
      <c r="O25" s="123">
        <v>271775776</v>
      </c>
      <c r="P25" s="123"/>
      <c r="Q25" s="123">
        <v>4371753983</v>
      </c>
      <c r="R25" s="123"/>
      <c r="S25" s="123">
        <v>4643529759</v>
      </c>
      <c r="U25" s="81">
        <v>1.9735630092256973E-2</v>
      </c>
    </row>
    <row r="26" spans="1:21" s="80" customFormat="1" ht="51" customHeight="1">
      <c r="A26" s="79" t="s">
        <v>141</v>
      </c>
      <c r="C26" s="123">
        <v>0</v>
      </c>
      <c r="D26" s="123"/>
      <c r="E26" s="123">
        <v>-357420362</v>
      </c>
      <c r="F26" s="123"/>
      <c r="G26" s="123">
        <v>0</v>
      </c>
      <c r="H26" s="123"/>
      <c r="I26" s="123">
        <f t="shared" si="0"/>
        <v>-357420362</v>
      </c>
      <c r="K26" s="81">
        <v>1.3322469445442543E-3</v>
      </c>
      <c r="M26" s="123">
        <v>0</v>
      </c>
      <c r="N26" s="123"/>
      <c r="O26" s="123">
        <v>4455383020</v>
      </c>
      <c r="P26" s="123"/>
      <c r="Q26" s="123">
        <v>0</v>
      </c>
      <c r="R26" s="123"/>
      <c r="S26" s="123">
        <v>4455383020</v>
      </c>
      <c r="U26" s="81">
        <v>1.893598098119624E-2</v>
      </c>
    </row>
    <row r="27" spans="1:21" s="80" customFormat="1" ht="51" customHeight="1">
      <c r="A27" s="79" t="s">
        <v>90</v>
      </c>
      <c r="C27" s="123">
        <v>0</v>
      </c>
      <c r="D27" s="123"/>
      <c r="E27" s="123">
        <v>-34547422919</v>
      </c>
      <c r="F27" s="123"/>
      <c r="G27" s="123">
        <v>0</v>
      </c>
      <c r="H27" s="123"/>
      <c r="I27" s="123">
        <f t="shared" si="0"/>
        <v>-34547422919</v>
      </c>
      <c r="K27" s="81">
        <v>0.1287718986354669</v>
      </c>
      <c r="M27" s="123">
        <v>5061333333</v>
      </c>
      <c r="N27" s="123"/>
      <c r="O27" s="123">
        <v>-2795344382</v>
      </c>
      <c r="P27" s="123"/>
      <c r="Q27" s="123">
        <v>-9894</v>
      </c>
      <c r="R27" s="123"/>
      <c r="S27" s="123">
        <v>2265979057</v>
      </c>
      <c r="U27" s="81">
        <v>9.6307177485137948E-3</v>
      </c>
    </row>
    <row r="28" spans="1:21" s="80" customFormat="1" ht="51" customHeight="1">
      <c r="A28" s="79" t="s">
        <v>118</v>
      </c>
      <c r="C28" s="123">
        <v>0</v>
      </c>
      <c r="D28" s="123"/>
      <c r="E28" s="123">
        <v>0</v>
      </c>
      <c r="F28" s="123"/>
      <c r="G28" s="123">
        <v>0</v>
      </c>
      <c r="H28" s="123"/>
      <c r="I28" s="123">
        <f t="shared" si="0"/>
        <v>0</v>
      </c>
      <c r="K28" s="81">
        <v>0</v>
      </c>
      <c r="M28" s="123">
        <v>0</v>
      </c>
      <c r="N28" s="123"/>
      <c r="O28" s="123">
        <v>0</v>
      </c>
      <c r="P28" s="123"/>
      <c r="Q28" s="123">
        <v>2035227656</v>
      </c>
      <c r="R28" s="123"/>
      <c r="S28" s="123">
        <v>2035227656</v>
      </c>
      <c r="U28" s="81">
        <v>8.6499930563591829E-3</v>
      </c>
    </row>
    <row r="29" spans="1:21" s="80" customFormat="1" ht="51" customHeight="1">
      <c r="A29" s="79" t="s">
        <v>152</v>
      </c>
      <c r="C29" s="123">
        <v>0</v>
      </c>
      <c r="D29" s="123"/>
      <c r="E29" s="123">
        <v>1717963329</v>
      </c>
      <c r="F29" s="123"/>
      <c r="G29" s="123">
        <v>0</v>
      </c>
      <c r="H29" s="123"/>
      <c r="I29" s="123">
        <f t="shared" si="0"/>
        <v>1717963329</v>
      </c>
      <c r="K29" s="81">
        <v>-6.4035282799565999E-3</v>
      </c>
      <c r="M29" s="123">
        <v>0</v>
      </c>
      <c r="N29" s="123"/>
      <c r="O29" s="123">
        <v>1717963329</v>
      </c>
      <c r="P29" s="123"/>
      <c r="Q29" s="123">
        <v>0</v>
      </c>
      <c r="R29" s="123"/>
      <c r="S29" s="123">
        <v>1717963329</v>
      </c>
      <c r="U29" s="81">
        <v>7.3015767170420687E-3</v>
      </c>
    </row>
    <row r="30" spans="1:21" s="80" customFormat="1" ht="51" customHeight="1">
      <c r="A30" s="79" t="s">
        <v>125</v>
      </c>
      <c r="C30" s="123">
        <v>0</v>
      </c>
      <c r="D30" s="123"/>
      <c r="E30" s="123">
        <v>0</v>
      </c>
      <c r="F30" s="123"/>
      <c r="G30" s="123">
        <v>0</v>
      </c>
      <c r="H30" s="123"/>
      <c r="I30" s="123">
        <f t="shared" si="0"/>
        <v>0</v>
      </c>
      <c r="K30" s="81">
        <v>0</v>
      </c>
      <c r="M30" s="123">
        <v>252528000</v>
      </c>
      <c r="N30" s="123"/>
      <c r="O30" s="123">
        <v>0</v>
      </c>
      <c r="P30" s="123"/>
      <c r="Q30" s="123">
        <v>1356767308</v>
      </c>
      <c r="R30" s="123"/>
      <c r="S30" s="123">
        <v>1609295308</v>
      </c>
      <c r="U30" s="81">
        <v>6.839722916889948E-3</v>
      </c>
    </row>
    <row r="31" spans="1:21" s="80" customFormat="1" ht="51" customHeight="1">
      <c r="A31" s="79" t="s">
        <v>115</v>
      </c>
      <c r="C31" s="123">
        <v>0</v>
      </c>
      <c r="D31" s="123"/>
      <c r="E31" s="123">
        <v>0</v>
      </c>
      <c r="F31" s="123"/>
      <c r="G31" s="123">
        <v>0</v>
      </c>
      <c r="H31" s="123"/>
      <c r="I31" s="123">
        <f t="shared" si="0"/>
        <v>0</v>
      </c>
      <c r="K31" s="81">
        <v>0</v>
      </c>
      <c r="M31" s="123">
        <v>0</v>
      </c>
      <c r="N31" s="123"/>
      <c r="O31" s="123">
        <v>0</v>
      </c>
      <c r="P31" s="123"/>
      <c r="Q31" s="123">
        <v>902944216</v>
      </c>
      <c r="R31" s="123"/>
      <c r="S31" s="123">
        <v>902944216</v>
      </c>
      <c r="U31" s="81">
        <v>3.8376351538138126E-3</v>
      </c>
    </row>
    <row r="32" spans="1:21" s="80" customFormat="1" ht="51" customHeight="1">
      <c r="A32" s="79" t="s">
        <v>150</v>
      </c>
      <c r="C32" s="123">
        <v>0</v>
      </c>
      <c r="D32" s="123"/>
      <c r="E32" s="123">
        <v>528344734</v>
      </c>
      <c r="F32" s="123"/>
      <c r="G32" s="123">
        <v>0</v>
      </c>
      <c r="H32" s="123"/>
      <c r="I32" s="123">
        <f t="shared" si="0"/>
        <v>528344734</v>
      </c>
      <c r="K32" s="81">
        <v>-1.9693496296597302E-3</v>
      </c>
      <c r="M32" s="123">
        <v>0</v>
      </c>
      <c r="N32" s="123"/>
      <c r="O32" s="123">
        <v>528344734</v>
      </c>
      <c r="P32" s="123"/>
      <c r="Q32" s="123">
        <v>0</v>
      </c>
      <c r="R32" s="123"/>
      <c r="S32" s="123">
        <v>528344734</v>
      </c>
      <c r="U32" s="81">
        <v>2.2455366440165647E-3</v>
      </c>
    </row>
    <row r="33" spans="1:22" s="80" customFormat="1" ht="51" customHeight="1">
      <c r="A33" s="79" t="s">
        <v>117</v>
      </c>
      <c r="C33" s="123">
        <v>0</v>
      </c>
      <c r="D33" s="123"/>
      <c r="E33" s="123">
        <v>0</v>
      </c>
      <c r="F33" s="123"/>
      <c r="G33" s="123">
        <v>0</v>
      </c>
      <c r="H33" s="123"/>
      <c r="I33" s="123">
        <f t="shared" si="0"/>
        <v>0</v>
      </c>
      <c r="K33" s="81">
        <v>0</v>
      </c>
      <c r="M33" s="123">
        <v>0</v>
      </c>
      <c r="N33" s="123"/>
      <c r="O33" s="123">
        <v>0</v>
      </c>
      <c r="P33" s="123"/>
      <c r="Q33" s="123">
        <v>136833856</v>
      </c>
      <c r="R33" s="123"/>
      <c r="S33" s="123">
        <v>136833856</v>
      </c>
      <c r="U33" s="81">
        <v>5.8156241184394175E-4</v>
      </c>
    </row>
    <row r="34" spans="1:22" s="80" customFormat="1" ht="51" customHeight="1">
      <c r="A34" s="79" t="s">
        <v>128</v>
      </c>
      <c r="C34" s="123">
        <v>0</v>
      </c>
      <c r="D34" s="123"/>
      <c r="E34" s="123">
        <v>0</v>
      </c>
      <c r="F34" s="123"/>
      <c r="G34" s="123">
        <v>0</v>
      </c>
      <c r="H34" s="123"/>
      <c r="I34" s="123">
        <f t="shared" si="0"/>
        <v>0</v>
      </c>
      <c r="K34" s="81">
        <v>0</v>
      </c>
      <c r="M34" s="123">
        <v>0</v>
      </c>
      <c r="N34" s="123"/>
      <c r="O34" s="123">
        <v>0</v>
      </c>
      <c r="P34" s="123"/>
      <c r="Q34" s="123">
        <v>118525892</v>
      </c>
      <c r="R34" s="123"/>
      <c r="S34" s="123">
        <v>118525892</v>
      </c>
      <c r="U34" s="81">
        <v>5.0375108640857537E-4</v>
      </c>
    </row>
    <row r="35" spans="1:22" s="80" customFormat="1" ht="51" customHeight="1">
      <c r="A35" s="79" t="s">
        <v>142</v>
      </c>
      <c r="C35" s="123">
        <v>0</v>
      </c>
      <c r="D35" s="123"/>
      <c r="E35" s="123">
        <v>0</v>
      </c>
      <c r="F35" s="123"/>
      <c r="G35" s="123">
        <v>0</v>
      </c>
      <c r="H35" s="123"/>
      <c r="I35" s="123">
        <f t="shared" si="0"/>
        <v>0</v>
      </c>
      <c r="K35" s="81">
        <v>0</v>
      </c>
      <c r="M35" s="123">
        <v>0</v>
      </c>
      <c r="N35" s="123"/>
      <c r="O35" s="123">
        <v>0</v>
      </c>
      <c r="P35" s="123"/>
      <c r="Q35" s="123">
        <v>75795108</v>
      </c>
      <c r="R35" s="123"/>
      <c r="S35" s="123">
        <v>75795108</v>
      </c>
      <c r="U35" s="81">
        <v>3.2213946974096855E-4</v>
      </c>
    </row>
    <row r="36" spans="1:22" s="80" customFormat="1" ht="51" customHeight="1">
      <c r="A36" s="79" t="s">
        <v>140</v>
      </c>
      <c r="C36" s="123">
        <v>0</v>
      </c>
      <c r="D36" s="123"/>
      <c r="E36" s="123">
        <v>-16113129</v>
      </c>
      <c r="F36" s="123"/>
      <c r="G36" s="123">
        <v>61324321</v>
      </c>
      <c r="H36" s="123"/>
      <c r="I36" s="123">
        <f t="shared" si="0"/>
        <v>45211192</v>
      </c>
      <c r="K36" s="81">
        <v>-1.6851998040672239E-4</v>
      </c>
      <c r="M36" s="123">
        <v>0</v>
      </c>
      <c r="N36" s="123"/>
      <c r="O36" s="123">
        <v>0</v>
      </c>
      <c r="P36" s="123"/>
      <c r="Q36" s="123">
        <v>61324321</v>
      </c>
      <c r="R36" s="123"/>
      <c r="S36" s="123">
        <v>61324321</v>
      </c>
      <c r="U36" s="81">
        <v>2.6063666601233606E-4</v>
      </c>
    </row>
    <row r="37" spans="1:22" s="80" customFormat="1" ht="51" customHeight="1">
      <c r="A37" s="79" t="s">
        <v>153</v>
      </c>
      <c r="C37" s="123">
        <v>0</v>
      </c>
      <c r="D37" s="123"/>
      <c r="E37" s="123">
        <v>0</v>
      </c>
      <c r="F37" s="123"/>
      <c r="G37" s="123">
        <v>1707846</v>
      </c>
      <c r="H37" s="123"/>
      <c r="I37" s="123">
        <f t="shared" si="0"/>
        <v>1707846</v>
      </c>
      <c r="K37" s="81">
        <v>-6.3658169963246986E-6</v>
      </c>
      <c r="M37" s="123">
        <v>0</v>
      </c>
      <c r="N37" s="123"/>
      <c r="O37" s="123">
        <v>0</v>
      </c>
      <c r="P37" s="123"/>
      <c r="Q37" s="123">
        <v>1707846</v>
      </c>
      <c r="R37" s="123"/>
      <c r="S37" s="123">
        <v>1707846</v>
      </c>
      <c r="U37" s="81">
        <v>7.2585766991615628E-6</v>
      </c>
    </row>
    <row r="38" spans="1:22" s="80" customFormat="1" ht="51" customHeight="1">
      <c r="A38" s="79" t="s">
        <v>97</v>
      </c>
      <c r="C38" s="123">
        <v>0</v>
      </c>
      <c r="D38" s="123"/>
      <c r="E38" s="123">
        <v>0</v>
      </c>
      <c r="F38" s="123"/>
      <c r="G38" s="123">
        <v>0</v>
      </c>
      <c r="H38" s="123"/>
      <c r="I38" s="123">
        <f t="shared" si="0"/>
        <v>0</v>
      </c>
      <c r="K38" s="81">
        <v>0</v>
      </c>
      <c r="M38" s="123">
        <v>0</v>
      </c>
      <c r="N38" s="123"/>
      <c r="O38" s="123">
        <v>0</v>
      </c>
      <c r="P38" s="123"/>
      <c r="Q38" s="123">
        <v>0</v>
      </c>
      <c r="R38" s="123"/>
      <c r="S38" s="123">
        <v>0</v>
      </c>
      <c r="U38" s="81">
        <v>0</v>
      </c>
    </row>
    <row r="39" spans="1:22" s="80" customFormat="1" ht="51" customHeight="1">
      <c r="A39" s="79" t="s">
        <v>151</v>
      </c>
      <c r="C39" s="123">
        <v>0</v>
      </c>
      <c r="D39" s="123"/>
      <c r="E39" s="123">
        <v>-1782959070</v>
      </c>
      <c r="F39" s="123"/>
      <c r="G39" s="123">
        <v>0</v>
      </c>
      <c r="H39" s="123"/>
      <c r="I39" s="123">
        <f t="shared" si="0"/>
        <v>-1782959070</v>
      </c>
      <c r="K39" s="81">
        <v>6.6457930934974681E-3</v>
      </c>
      <c r="M39" s="123">
        <v>0</v>
      </c>
      <c r="N39" s="123"/>
      <c r="O39" s="123">
        <v>-1782959069</v>
      </c>
      <c r="P39" s="123"/>
      <c r="Q39" s="123">
        <v>0</v>
      </c>
      <c r="R39" s="123"/>
      <c r="S39" s="123">
        <v>-1782959069</v>
      </c>
      <c r="U39" s="81">
        <v>-7.5778174108216976E-3</v>
      </c>
    </row>
    <row r="40" spans="1:22" s="80" customFormat="1" ht="51" customHeight="1">
      <c r="A40" s="79" t="s">
        <v>107</v>
      </c>
      <c r="C40" s="123">
        <v>0</v>
      </c>
      <c r="D40" s="123"/>
      <c r="E40" s="123">
        <v>-21874906925</v>
      </c>
      <c r="F40" s="123"/>
      <c r="G40" s="123">
        <v>0</v>
      </c>
      <c r="H40" s="123"/>
      <c r="I40" s="123">
        <f t="shared" si="0"/>
        <v>-21874906925</v>
      </c>
      <c r="K40" s="81">
        <v>8.1536423246701309E-2</v>
      </c>
      <c r="M40" s="123">
        <v>2000000000</v>
      </c>
      <c r="N40" s="123"/>
      <c r="O40" s="123">
        <v>-4300366141</v>
      </c>
      <c r="P40" s="123"/>
      <c r="Q40" s="123">
        <v>42023680</v>
      </c>
      <c r="R40" s="123"/>
      <c r="S40" s="123">
        <v>-2258342461</v>
      </c>
      <c r="U40" s="81">
        <v>-9.5982611817118056E-3</v>
      </c>
    </row>
    <row r="41" spans="1:22" s="80" customFormat="1" ht="51" customHeight="1">
      <c r="A41" s="79" t="s">
        <v>109</v>
      </c>
      <c r="C41" s="123">
        <v>0</v>
      </c>
      <c r="D41" s="123"/>
      <c r="E41" s="123">
        <v>-6470740672</v>
      </c>
      <c r="F41" s="123"/>
      <c r="G41" s="123">
        <v>0</v>
      </c>
      <c r="H41" s="123"/>
      <c r="I41" s="123">
        <f t="shared" si="0"/>
        <v>-6470740672</v>
      </c>
      <c r="K41" s="81">
        <v>2.4119007772730738E-2</v>
      </c>
      <c r="M41" s="123">
        <v>0</v>
      </c>
      <c r="N41" s="123"/>
      <c r="O41" s="123">
        <v>-4461828662</v>
      </c>
      <c r="P41" s="123"/>
      <c r="Q41" s="123">
        <v>564145526</v>
      </c>
      <c r="R41" s="123"/>
      <c r="S41" s="123">
        <v>-3897683136</v>
      </c>
      <c r="U41" s="81">
        <v>-1.6565680975734676E-2</v>
      </c>
    </row>
    <row r="42" spans="1:22" s="80" customFormat="1" ht="51" customHeight="1">
      <c r="A42" s="79" t="s">
        <v>127</v>
      </c>
      <c r="C42" s="123">
        <v>0</v>
      </c>
      <c r="D42" s="123"/>
      <c r="E42" s="123">
        <v>0</v>
      </c>
      <c r="F42" s="123"/>
      <c r="G42" s="123">
        <v>0</v>
      </c>
      <c r="H42" s="123"/>
      <c r="I42" s="123">
        <f t="shared" si="0"/>
        <v>0</v>
      </c>
      <c r="K42" s="81">
        <v>0</v>
      </c>
      <c r="M42" s="123">
        <v>0</v>
      </c>
      <c r="N42" s="123"/>
      <c r="O42" s="123">
        <v>0</v>
      </c>
      <c r="P42" s="123"/>
      <c r="Q42" s="123">
        <v>-6939484078</v>
      </c>
      <c r="R42" s="123"/>
      <c r="S42" s="123">
        <v>-6939484078</v>
      </c>
      <c r="U42" s="81">
        <v>-2.949374676216325E-2</v>
      </c>
    </row>
    <row r="43" spans="1:22" s="80" customFormat="1" ht="51" customHeight="1">
      <c r="A43" s="79" t="s">
        <v>139</v>
      </c>
      <c r="C43" s="123">
        <v>0</v>
      </c>
      <c r="D43" s="123"/>
      <c r="E43" s="123">
        <v>-8721095184</v>
      </c>
      <c r="F43" s="123"/>
      <c r="G43" s="123">
        <v>0</v>
      </c>
      <c r="H43" s="123"/>
      <c r="I43" s="123">
        <f t="shared" si="0"/>
        <v>-8721095184</v>
      </c>
      <c r="K43" s="81">
        <v>3.25069683969589E-2</v>
      </c>
      <c r="M43" s="123">
        <v>0</v>
      </c>
      <c r="N43" s="123"/>
      <c r="O43" s="123">
        <v>-7674973257</v>
      </c>
      <c r="P43" s="123"/>
      <c r="Q43" s="123">
        <v>0</v>
      </c>
      <c r="R43" s="123"/>
      <c r="S43" s="123">
        <v>-7674973257</v>
      </c>
      <c r="U43" s="81">
        <v>-3.2619675339549542E-2</v>
      </c>
    </row>
    <row r="44" spans="1:22" s="80" customFormat="1" ht="51" customHeight="1">
      <c r="A44" s="79" t="s">
        <v>116</v>
      </c>
      <c r="C44" s="123">
        <v>0</v>
      </c>
      <c r="D44" s="123"/>
      <c r="E44" s="123">
        <v>0</v>
      </c>
      <c r="F44" s="123"/>
      <c r="G44" s="123">
        <v>0</v>
      </c>
      <c r="H44" s="123"/>
      <c r="I44" s="123">
        <f t="shared" si="0"/>
        <v>0</v>
      </c>
      <c r="K44" s="81">
        <v>0</v>
      </c>
      <c r="M44" s="123">
        <v>0</v>
      </c>
      <c r="N44" s="123"/>
      <c r="O44" s="123">
        <v>0</v>
      </c>
      <c r="P44" s="123"/>
      <c r="Q44" s="123">
        <v>-9826836433</v>
      </c>
      <c r="R44" s="123"/>
      <c r="S44" s="123">
        <v>-9826836433</v>
      </c>
      <c r="U44" s="81">
        <v>-4.1765385145408729E-2</v>
      </c>
    </row>
    <row r="45" spans="1:22" s="80" customFormat="1" ht="51" customHeight="1">
      <c r="A45" s="79" t="s">
        <v>103</v>
      </c>
      <c r="C45" s="123">
        <v>0</v>
      </c>
      <c r="D45" s="123"/>
      <c r="E45" s="123">
        <v>-1985779688</v>
      </c>
      <c r="F45" s="123"/>
      <c r="G45" s="123">
        <v>0</v>
      </c>
      <c r="H45" s="123"/>
      <c r="I45" s="123">
        <f t="shared" si="0"/>
        <v>-1985779688</v>
      </c>
      <c r="K45" s="81">
        <v>7.4017856931050908E-3</v>
      </c>
      <c r="M45" s="123">
        <v>446918797</v>
      </c>
      <c r="N45" s="123"/>
      <c r="O45" s="123">
        <v>-21907732531</v>
      </c>
      <c r="P45" s="123"/>
      <c r="Q45" s="123">
        <v>0</v>
      </c>
      <c r="R45" s="123"/>
      <c r="S45" s="123">
        <v>-21460813734</v>
      </c>
      <c r="U45" s="81">
        <v>-9.121136362099326E-2</v>
      </c>
    </row>
    <row r="46" spans="1:22" s="80" customFormat="1" ht="51" customHeight="1">
      <c r="A46" s="79" t="s">
        <v>93</v>
      </c>
      <c r="C46" s="123">
        <v>0</v>
      </c>
      <c r="D46" s="123"/>
      <c r="E46" s="123">
        <v>-9353354886</v>
      </c>
      <c r="F46" s="123"/>
      <c r="G46" s="123">
        <v>0</v>
      </c>
      <c r="H46" s="123"/>
      <c r="I46" s="123">
        <f t="shared" si="0"/>
        <v>-9353354886</v>
      </c>
      <c r="K46" s="81">
        <v>3.4863650180376606E-2</v>
      </c>
      <c r="M46" s="123">
        <v>1320000000</v>
      </c>
      <c r="N46" s="123"/>
      <c r="O46" s="123">
        <v>-11747093254</v>
      </c>
      <c r="P46" s="123"/>
      <c r="Q46" s="123">
        <v>-11809060841</v>
      </c>
      <c r="R46" s="123"/>
      <c r="S46" s="123">
        <v>-22236154095</v>
      </c>
      <c r="U46" s="81">
        <v>-9.4506665116721858E-2</v>
      </c>
    </row>
    <row r="47" spans="1:22" s="72" customFormat="1" ht="51" customHeight="1" thickBot="1">
      <c r="C47" s="82">
        <f>SUM(C10:C46)</f>
        <v>0</v>
      </c>
      <c r="E47" s="82">
        <f>SUM(E10:E46)</f>
        <v>-279847667592</v>
      </c>
      <c r="G47" s="82">
        <f>SUM(G10:G46)</f>
        <v>11016532874</v>
      </c>
      <c r="I47" s="82">
        <f>SUM(I10:I46)</f>
        <v>-268831134718</v>
      </c>
      <c r="J47" s="80"/>
      <c r="K47" s="83">
        <f>SUM(K10:K46)</f>
        <v>1.0020398832969124</v>
      </c>
      <c r="L47" s="80"/>
      <c r="M47" s="82">
        <f>SUM(M10:M46)</f>
        <v>61520908970</v>
      </c>
      <c r="O47" s="82">
        <f>SUM(O10:O46)</f>
        <v>123478924248</v>
      </c>
      <c r="Q47" s="82">
        <f>SUM(Q10:Q46)</f>
        <v>41649917357</v>
      </c>
      <c r="S47" s="82">
        <f>SUM(S10:S46)</f>
        <v>226649750575</v>
      </c>
      <c r="T47" s="80"/>
      <c r="U47" s="84">
        <f>SUM(U10:U46)</f>
        <v>0.96329212258861485</v>
      </c>
      <c r="V47" s="80"/>
    </row>
    <row r="48" spans="1:22" ht="41.25" thickTop="1">
      <c r="D48" s="80"/>
      <c r="F48" s="80"/>
      <c r="H48" s="80"/>
      <c r="J48" s="80"/>
      <c r="L48" s="80"/>
      <c r="N48" s="80"/>
      <c r="P48" s="80"/>
      <c r="R48" s="80"/>
      <c r="T48" s="80"/>
      <c r="V48" s="80"/>
    </row>
    <row r="49" spans="3:20" ht="40.5">
      <c r="D49" s="80"/>
      <c r="P49" s="80"/>
      <c r="R49" s="80"/>
      <c r="T49" s="80"/>
    </row>
    <row r="50" spans="3:20" ht="40.5">
      <c r="T50" s="80"/>
    </row>
    <row r="56" spans="3:20">
      <c r="C56" s="85"/>
      <c r="D56" s="85"/>
      <c r="E56" s="85"/>
      <c r="F56" s="85"/>
      <c r="G56" s="85"/>
      <c r="H56" s="85"/>
      <c r="I56" s="85"/>
      <c r="J56" s="85"/>
      <c r="K56" s="86"/>
      <c r="L56" s="85"/>
      <c r="M56" s="85"/>
      <c r="N56" s="85"/>
      <c r="O56" s="85"/>
      <c r="P56" s="85"/>
      <c r="Q56" s="85"/>
      <c r="R56" s="85"/>
      <c r="S56" s="85"/>
      <c r="T56" s="85"/>
    </row>
    <row r="67" spans="3:21">
      <c r="C67" s="85"/>
      <c r="D67" s="85"/>
      <c r="E67" s="85"/>
      <c r="F67" s="85"/>
      <c r="G67" s="85"/>
      <c r="H67" s="85"/>
      <c r="I67" s="85"/>
      <c r="J67" s="85"/>
      <c r="K67" s="86"/>
      <c r="L67" s="85"/>
      <c r="M67" s="85"/>
      <c r="N67" s="85"/>
      <c r="O67" s="85"/>
      <c r="P67" s="85"/>
      <c r="Q67" s="85"/>
      <c r="R67" s="85"/>
      <c r="S67" s="85"/>
      <c r="T67" s="85"/>
      <c r="U67" s="86"/>
    </row>
  </sheetData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Sadaf Najiun</cp:lastModifiedBy>
  <cp:lastPrinted>2020-08-24T03:12:25Z</cp:lastPrinted>
  <dcterms:created xsi:type="dcterms:W3CDTF">2019-07-05T09:08:54Z</dcterms:created>
  <dcterms:modified xsi:type="dcterms:W3CDTF">2021-10-02T07:33:13Z</dcterms:modified>
</cp:coreProperties>
</file>