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fund\آهنگ سهام\گزارش ماهانه\سال 1400\مهر\"/>
    </mc:Choice>
  </mc:AlternateContent>
  <bookViews>
    <workbookView xWindow="-120" yWindow="-120" windowWidth="29040" windowHeight="15840" tabRatio="900"/>
  </bookViews>
  <sheets>
    <sheet name="روکش" sheetId="20" r:id="rId1"/>
    <sheet name="سهام" sheetId="1" r:id="rId2"/>
    <sheet name="سپرده " sheetId="6" r:id="rId3"/>
    <sheet name="جمع درآمدها" sheetId="15" r:id="rId4"/>
    <sheet name="سود اوراق بهادار و سپرده بانکی " sheetId="7" r:id="rId5"/>
    <sheet name="درآمد سود سهام " sheetId="8" r:id="rId6"/>
    <sheet name="درآمد ناشی از فروش " sheetId="10" r:id="rId7"/>
    <sheet name="درآمد ناشی از تغییر قیمت اوراق " sheetId="9" r:id="rId8"/>
    <sheet name="سرمایه‌گذاری در سهام " sheetId="11" r:id="rId9"/>
    <sheet name="سرمایه‌گذاری در اوراق بهادار " sheetId="18" r:id="rId10"/>
    <sheet name="درآمد سپرده بانکی " sheetId="13" r:id="rId11"/>
    <sheet name="سایر درآمدها " sheetId="14" r:id="rId12"/>
  </sheets>
  <definedNames>
    <definedName name="_xlnm._FilterDatabase" localSheetId="10" hidden="1">'درآمد سپرده بانکی '!$A$9:$M$9</definedName>
    <definedName name="_xlnm._FilterDatabase" localSheetId="6" hidden="1">'درآمد ناشی از فروش '!$A$8:$Q$8</definedName>
    <definedName name="_xlnm._FilterDatabase" localSheetId="11" hidden="1">'سایر درآمدها '!$A$9:$M$9</definedName>
    <definedName name="_xlnm._FilterDatabase" localSheetId="4" hidden="1">'سود اوراق بهادار و سپرده بانکی '!$A$7:$S$7</definedName>
    <definedName name="_xlnm.Print_Area" localSheetId="3">'جمع درآمدها'!$A$1:$I$14</definedName>
    <definedName name="_xlnm.Print_Area" localSheetId="5">'درآمد سود سهام '!$A$1:$S$27</definedName>
    <definedName name="_xlnm.Print_Area" localSheetId="7">'درآمد ناشی از تغییر قیمت اوراق '!$A$1:$Q$37</definedName>
    <definedName name="_xlnm.Print_Area" localSheetId="6">'درآمد ناشی از فروش '!$A$1:$R$42</definedName>
    <definedName name="_xlnm.Print_Area" localSheetId="0">روکش!$A$1:$M$36</definedName>
    <definedName name="_xlnm.Print_Area" localSheetId="11">'سایر درآمدها '!$A$1:$E$14</definedName>
    <definedName name="_xlnm.Print_Area" localSheetId="2">'سپرده '!$A$1:$S$12</definedName>
    <definedName name="_xlnm.Print_Area" localSheetId="9">'سرمایه‌گذاری در اوراق بهادار '!$A$1:$Q$13</definedName>
    <definedName name="_xlnm.Print_Area" localSheetId="8">'سرمایه‌گذاری در سهام '!$A$1:$U$49</definedName>
    <definedName name="_xlnm.Print_Area" localSheetId="1">سهام!$A$1:$Z$42</definedName>
    <definedName name="_xlnm.Print_Titles" localSheetId="6">'درآمد ناشی از فروش '!$7:$8</definedName>
    <definedName name="_xlnm.Print_Titles" localSheetId="8">'سرمایه‌گذاری در سهام '!$8:$9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5" i="8" l="1"/>
  <c r="S24" i="8"/>
  <c r="S23" i="8"/>
  <c r="S22" i="8"/>
  <c r="S21" i="8"/>
  <c r="S20" i="8"/>
  <c r="S19" i="8"/>
  <c r="S18" i="8"/>
  <c r="S17" i="8"/>
  <c r="S16" i="8"/>
  <c r="S15" i="8"/>
  <c r="S14" i="8"/>
  <c r="S13" i="8"/>
  <c r="S12" i="8"/>
  <c r="S11" i="8"/>
  <c r="S10" i="8"/>
  <c r="S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9" i="8"/>
  <c r="E13" i="14" l="1"/>
  <c r="C13" i="14"/>
  <c r="I14" i="13"/>
  <c r="E14" i="13"/>
  <c r="U49" i="11"/>
  <c r="S49" i="11"/>
  <c r="Q49" i="11"/>
  <c r="O49" i="11"/>
  <c r="M49" i="11"/>
  <c r="K49" i="11"/>
  <c r="I49" i="11"/>
  <c r="G49" i="11"/>
  <c r="E49" i="11"/>
  <c r="C49" i="11"/>
  <c r="Q36" i="9"/>
  <c r="O36" i="9"/>
  <c r="M36" i="9"/>
  <c r="I36" i="9"/>
  <c r="G36" i="9"/>
  <c r="E36" i="9"/>
  <c r="Q42" i="10"/>
  <c r="O42" i="10"/>
  <c r="M42" i="10"/>
  <c r="I42" i="10"/>
  <c r="G42" i="10"/>
  <c r="E42" i="10"/>
  <c r="S26" i="8"/>
  <c r="Q26" i="8"/>
  <c r="O26" i="8"/>
  <c r="M26" i="8"/>
  <c r="K26" i="8"/>
  <c r="I26" i="8"/>
  <c r="S12" i="7"/>
  <c r="Q12" i="7"/>
  <c r="O12" i="7"/>
  <c r="M12" i="7"/>
  <c r="I12" i="7"/>
  <c r="S11" i="6"/>
  <c r="Q11" i="6"/>
  <c r="O11" i="6"/>
  <c r="M11" i="6"/>
  <c r="K11" i="6"/>
  <c r="W39" i="1"/>
  <c r="U39" i="1"/>
  <c r="O39" i="1"/>
  <c r="K39" i="1"/>
  <c r="G39" i="1"/>
  <c r="E39" i="1"/>
  <c r="K11" i="13" l="1"/>
  <c r="K10" i="13"/>
  <c r="K12" i="13"/>
  <c r="K13" i="13"/>
  <c r="G10" i="13"/>
  <c r="G13" i="13"/>
  <c r="G11" i="13"/>
  <c r="G12" i="13"/>
  <c r="K14" i="13" l="1"/>
  <c r="G14" i="13"/>
  <c r="S9" i="6"/>
  <c r="S10" i="6"/>
  <c r="S8" i="6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12" i="1"/>
  <c r="Y39" i="1" l="1"/>
  <c r="K6" i="6"/>
  <c r="K12" i="7" l="1"/>
  <c r="K8" i="18"/>
  <c r="C8" i="18"/>
  <c r="K7" i="9"/>
  <c r="C7" i="9"/>
  <c r="C11" i="18" l="1"/>
  <c r="P36" i="9" l="1"/>
  <c r="N36" i="9"/>
  <c r="L36" i="9"/>
  <c r="J36" i="9"/>
  <c r="H36" i="9"/>
  <c r="R26" i="8"/>
  <c r="P26" i="8"/>
  <c r="N26" i="8"/>
  <c r="L26" i="8"/>
  <c r="J26" i="8"/>
  <c r="E12" i="15" l="1"/>
  <c r="I12" i="15" l="1"/>
  <c r="E9" i="15"/>
  <c r="I9" i="15" l="1"/>
  <c r="E11" i="15"/>
  <c r="I11" i="15" l="1"/>
  <c r="I7" i="8"/>
  <c r="O7" i="8"/>
  <c r="A4" i="15" l="1"/>
  <c r="Q6" i="6"/>
  <c r="E4" i="6"/>
  <c r="A3" i="18"/>
  <c r="A3" i="13" s="1"/>
  <c r="C4" i="18"/>
  <c r="E11" i="18" l="1"/>
  <c r="G11" i="18"/>
  <c r="H11" i="18"/>
  <c r="J11" i="18"/>
  <c r="K11" i="18"/>
  <c r="L11" i="18"/>
  <c r="M11" i="18"/>
  <c r="N11" i="18"/>
  <c r="O11" i="18"/>
  <c r="P11" i="18"/>
  <c r="Q11" i="18"/>
  <c r="E10" i="15" s="1"/>
  <c r="R11" i="18"/>
  <c r="I11" i="18"/>
  <c r="I10" i="15" l="1"/>
  <c r="I13" i="15" s="1"/>
  <c r="E13" i="15"/>
  <c r="F11" i="18"/>
  <c r="G9" i="15" l="1"/>
  <c r="G12" i="15"/>
  <c r="G11" i="15"/>
  <c r="G10" i="15"/>
  <c r="G13" i="15" s="1"/>
  <c r="A4" i="7"/>
  <c r="A4" i="8" l="1"/>
  <c r="A4" i="10" s="1"/>
  <c r="A4" i="9" s="1"/>
  <c r="A4" i="11" s="1"/>
  <c r="A4" i="18" s="1"/>
  <c r="A4" i="13" s="1"/>
  <c r="A4" i="14" s="1"/>
  <c r="F13" i="15" l="1"/>
  <c r="H13" i="15"/>
  <c r="F14" i="13" l="1"/>
  <c r="H14" i="13"/>
  <c r="J14" i="13"/>
  <c r="L14" i="13"/>
</calcChain>
</file>

<file path=xl/sharedStrings.xml><?xml version="1.0" encoding="utf-8"?>
<sst xmlns="http://schemas.openxmlformats.org/spreadsheetml/2006/main" count="518" uniqueCount="158">
  <si>
    <t>صندوق سرمایه‌گذاری مشترک سرمایه دنیا</t>
  </si>
  <si>
    <t>صورت وضعیت پورتفوی</t>
  </si>
  <si>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</si>
  <si>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</si>
  <si>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</si>
  <si>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</si>
  <si>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</si>
  <si>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</si>
  <si>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</si>
  <si>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</si>
  <si>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</si>
  <si>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</si>
  <si>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</si>
  <si>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</si>
  <si>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</si>
  <si>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</si>
  <si>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</si>
  <si>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</si>
  <si>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</si>
  <si>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</si>
  <si>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</si>
  <si>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</si>
  <si>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</si>
  <si>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</si>
  <si>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</si>
  <si>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</si>
  <si>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دی حافظ</t>
  </si>
  <si>
    <t>0204407753001</t>
  </si>
  <si>
    <t>1395/12/22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</si>
  <si>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</si>
  <si>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</si>
  <si>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</si>
  <si>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</si>
  <si>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</si>
  <si>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</si>
  <si>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</si>
  <si>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</si>
  <si>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</si>
  <si>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</si>
  <si>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</si>
  <si>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</si>
  <si>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</si>
  <si>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</si>
  <si>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</si>
  <si>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</si>
  <si>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</si>
  <si>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</si>
  <si>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</si>
  <si>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</si>
  <si>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</si>
  <si>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</si>
  <si>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</si>
  <si>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</si>
  <si>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</si>
  <si>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</si>
  <si>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</si>
  <si>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</si>
  <si>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</si>
  <si>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 xml:space="preserve">سرمایه‌گذاری در سهام </t>
  </si>
  <si>
    <t xml:space="preserve">درآمد سپرده بانکی </t>
  </si>
  <si>
    <t>برای ماه منتهی به 1398/04/31</t>
  </si>
  <si>
    <t>درآمد سود اوراق</t>
  </si>
  <si>
    <t>جمع</t>
  </si>
  <si>
    <t>بانک خاورمیانه مهستان</t>
  </si>
  <si>
    <t>1005-10-810-707073565</t>
  </si>
  <si>
    <t>1398/06/20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</si>
  <si>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</si>
  <si>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</si>
  <si>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</si>
  <si>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</si>
  <si>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</si>
  <si>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</si>
  <si>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‫1-2</t>
  </si>
  <si>
    <t>‫2-2</t>
  </si>
  <si>
    <t>‫3-2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</si>
  <si>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</si>
  <si>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</si>
  <si>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</si>
  <si>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</si>
  <si>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د-درآمد ناشی از تغییر قیمت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</si>
  <si>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</si>
  <si>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</si>
  <si>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</si>
  <si>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</si>
  <si>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پتروشیمی پردیس</t>
  </si>
  <si>
    <t>پتروشیمی‌شیراز</t>
  </si>
  <si>
    <t>تراکتورسازی‌ایران‌</t>
  </si>
  <si>
    <t>سرمایه گذاری دارویی تامین</t>
  </si>
  <si>
    <t>سرمایه‌گذاری‌غدیر(هلدینگ‌</t>
  </si>
  <si>
    <t>سیمان خوزستان</t>
  </si>
  <si>
    <t>فولاد مبارکه اصفهان</t>
  </si>
  <si>
    <t>گروه مپنا (سهامی عام)</t>
  </si>
  <si>
    <t>م .صنایع و معادن احیاء سپاهان</t>
  </si>
  <si>
    <t>بانک ملت</t>
  </si>
  <si>
    <t>پخش البرز</t>
  </si>
  <si>
    <t>معدنی و صنعتی گل گهر</t>
  </si>
  <si>
    <t>صورت وضعیت پرتفوی</t>
  </si>
  <si>
    <t>ح . معدنی و صنعتی گل گهر</t>
  </si>
  <si>
    <t>100560915111178729</t>
  </si>
  <si>
    <t>‫4-2</t>
  </si>
  <si>
    <t xml:space="preserve">گزارش وضعیت پرتفوی ماهانه </t>
  </si>
  <si>
    <t>برای ماه منتهی به 1399/04/31</t>
  </si>
  <si>
    <t>تولیدات پتروشیمی قائد بصیر</t>
  </si>
  <si>
    <t>فرآورده‌های‌نسوزآذر</t>
  </si>
  <si>
    <t>سیمان فارس و خوزستان</t>
  </si>
  <si>
    <t>1399/07/30</t>
  </si>
  <si>
    <t>1399/08/30</t>
  </si>
  <si>
    <t>بانک خاورمیانه</t>
  </si>
  <si>
    <t>سرمایه‌گذاری در اوراق بهادار  بادرآمد ثابت</t>
  </si>
  <si>
    <t>سرمایه گذاری تامین اجتماعی</t>
  </si>
  <si>
    <t>نفت‌ پارس‌</t>
  </si>
  <si>
    <t>معین برای سایر درآمدهای تنزیل سود بانک</t>
  </si>
  <si>
    <t>تعدیل کارمزد کارگزار</t>
  </si>
  <si>
    <t>گروه‌بهمن‌</t>
  </si>
  <si>
    <t>1400/02/26</t>
  </si>
  <si>
    <t>گ.مدیریت ارزش سرمایه ص ب کشوری</t>
  </si>
  <si>
    <t>ح. پخش البرز</t>
  </si>
  <si>
    <t>لیزینگ کارآفرین</t>
  </si>
  <si>
    <t>صنعت غذایی کورش</t>
  </si>
  <si>
    <t>1400/03/29</t>
  </si>
  <si>
    <t>1400/03/30</t>
  </si>
  <si>
    <t>1400/03/18</t>
  </si>
  <si>
    <t>1400/03/05</t>
  </si>
  <si>
    <t>1400/03/03</t>
  </si>
  <si>
    <t>توسعه معدنی و صنعتی صبانور</t>
  </si>
  <si>
    <t>سپید ماکیان</t>
  </si>
  <si>
    <t>گسترش نفت و گاز پارسیان</t>
  </si>
  <si>
    <t>ح . سرمایه گذاری دارویی تامین</t>
  </si>
  <si>
    <t>محصولات کاغذی لطیف</t>
  </si>
  <si>
    <t>بانک اقتصاد نوین توحید</t>
  </si>
  <si>
    <t>12485067333911</t>
  </si>
  <si>
    <t>1400/04/19</t>
  </si>
  <si>
    <t>1400/04/29</t>
  </si>
  <si>
    <t>1400/04/12</t>
  </si>
  <si>
    <t>1400/04/02</t>
  </si>
  <si>
    <t>1400/04/24</t>
  </si>
  <si>
    <t>1400/04/27</t>
  </si>
  <si>
    <t>-</t>
  </si>
  <si>
    <t>توسعه‌معادن‌وفلزات‌</t>
  </si>
  <si>
    <t>س. و خدمات مدیریت صند. ب کشوری</t>
  </si>
  <si>
    <t>ح توسعه معدنی و صنعتی صبانور</t>
  </si>
  <si>
    <t>سرمایه گذاری هامون صبا</t>
  </si>
  <si>
    <t>1400/05/11</t>
  </si>
  <si>
    <t>1400/06/31</t>
  </si>
  <si>
    <t>صنایع شیمیایی کیمیاگران امروز</t>
  </si>
  <si>
    <t>سنگ آهن گهرزمین</t>
  </si>
  <si>
    <t>آریان کیمیا تک</t>
  </si>
  <si>
    <t>مجتمع جهان فولاد سیرجان</t>
  </si>
  <si>
    <t xml:space="preserve"> منتهی به 30 مهر ماه 1400</t>
  </si>
  <si>
    <t>برای ماه منتهی به 1400/07/30</t>
  </si>
  <si>
    <t>1400/07/30</t>
  </si>
  <si>
    <t xml:space="preserve">از ابتدای سال مالی تا پایان مهر ماه </t>
  </si>
  <si>
    <t>طی مهر ماه</t>
  </si>
  <si>
    <t>از ابتدای سال مالی تا پایان مهر ماه</t>
  </si>
  <si>
    <t>پتروشیمی پارس</t>
  </si>
  <si>
    <t>ایران‌ خودرو</t>
  </si>
  <si>
    <t>1400/07/14</t>
  </si>
  <si>
    <t>1400/07/27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</si>
</sst>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_);[Red]\(0\)"/>
  </numFmts>
  <fonts count="36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b/>
      <sz val="48"/>
      <color rgb="FF000000"/>
      <name val="B Nazanin"/>
      <charset val="178"/>
    </font>
    <font>
      <sz val="48"/>
      <name val="B Nazanin"/>
      <charset val="178"/>
    </font>
    <font>
      <b/>
      <sz val="26"/>
      <color rgb="FF0062AC"/>
      <name val="B Titr"/>
      <charset val="178"/>
    </font>
    <font>
      <b/>
      <sz val="10"/>
      <color rgb="FF000000"/>
      <name val="B Nazanin"/>
      <charset val="178"/>
    </font>
    <font>
      <b/>
      <sz val="18"/>
      <color rgb="FFFF0000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178">
    <xf numFmtId="0" fontId="0" fillId="0" borderId="0" xfId="0"/>
    <xf numFmtId="0" fontId="4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165" fontId="8" fillId="0" borderId="0" xfId="0" applyNumberFormat="1" applyFont="1" applyBorder="1"/>
    <xf numFmtId="0" fontId="11" fillId="0" borderId="0" xfId="0" applyFont="1"/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3" fontId="13" fillId="0" borderId="2" xfId="0" applyNumberFormat="1" applyFont="1" applyBorder="1"/>
    <xf numFmtId="0" fontId="3" fillId="0" borderId="3" xfId="0" applyFont="1" applyBorder="1" applyAlignment="1">
      <alignment horizontal="center" vertical="center"/>
    </xf>
    <xf numFmtId="165" fontId="8" fillId="0" borderId="2" xfId="0" applyNumberFormat="1" applyFont="1" applyBorder="1"/>
    <xf numFmtId="0" fontId="8" fillId="0" borderId="0" xfId="3" applyFont="1"/>
    <xf numFmtId="10" fontId="8" fillId="0" borderId="0" xfId="0" applyNumberFormat="1" applyFont="1" applyAlignment="1">
      <alignment horizontal="center"/>
    </xf>
    <xf numFmtId="167" fontId="8" fillId="0" borderId="0" xfId="2" applyNumberFormat="1" applyFont="1"/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6" fontId="8" fillId="0" borderId="2" xfId="3" applyNumberFormat="1" applyFont="1" applyBorder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6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right" vertical="center" readingOrder="2"/>
    </xf>
    <xf numFmtId="168" fontId="8" fillId="0" borderId="0" xfId="0" applyNumberFormat="1" applyFont="1"/>
    <xf numFmtId="168" fontId="4" fillId="0" borderId="0" xfId="0" applyNumberFormat="1" applyFont="1"/>
    <xf numFmtId="168" fontId="8" fillId="0" borderId="0" xfId="3" applyNumberFormat="1" applyFont="1"/>
    <xf numFmtId="168" fontId="11" fillId="0" borderId="0" xfId="0" applyNumberFormat="1" applyFont="1"/>
    <xf numFmtId="0" fontId="16" fillId="0" borderId="0" xfId="0" applyFont="1" applyAlignment="1">
      <alignment horizontal="right" vertical="center" readingOrder="2"/>
    </xf>
    <xf numFmtId="167" fontId="3" fillId="0" borderId="2" xfId="2" applyNumberFormat="1" applyFont="1" applyBorder="1" applyAlignment="1">
      <alignment horizontal="center" vertical="center"/>
    </xf>
    <xf numFmtId="0" fontId="0" fillId="0" borderId="0" xfId="0" applyBorder="1"/>
    <xf numFmtId="165" fontId="29" fillId="0" borderId="0" xfId="0" applyNumberFormat="1" applyFont="1"/>
    <xf numFmtId="165" fontId="30" fillId="0" borderId="2" xfId="0" applyNumberFormat="1" applyFont="1" applyBorder="1"/>
    <xf numFmtId="0" fontId="1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5" fontId="24" fillId="0" borderId="2" xfId="0" applyNumberFormat="1" applyFont="1" applyBorder="1" applyAlignment="1">
      <alignment horizontal="center" vertical="center"/>
    </xf>
    <xf numFmtId="165" fontId="24" fillId="0" borderId="0" xfId="0" applyNumberFormat="1" applyFont="1"/>
    <xf numFmtId="10" fontId="11" fillId="0" borderId="0" xfId="0" applyNumberFormat="1" applyFont="1"/>
    <xf numFmtId="10" fontId="25" fillId="0" borderId="0" xfId="0" applyNumberFormat="1" applyFont="1" applyFill="1" applyAlignment="1">
      <alignment horizontal="center"/>
    </xf>
    <xf numFmtId="10" fontId="8" fillId="0" borderId="2" xfId="1" applyNumberFormat="1" applyFont="1" applyFill="1" applyBorder="1" applyAlignment="1">
      <alignment horizontal="center" vertical="center"/>
    </xf>
    <xf numFmtId="10" fontId="13" fillId="0" borderId="2" xfId="1" applyNumberFormat="1" applyFont="1" applyBorder="1" applyAlignment="1">
      <alignment horizontal="right"/>
    </xf>
    <xf numFmtId="3" fontId="8" fillId="0" borderId="0" xfId="0" applyNumberFormat="1" applyFont="1" applyFill="1"/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0" fontId="5" fillId="0" borderId="4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11" fillId="0" borderId="0" xfId="0" applyFont="1" applyFill="1"/>
    <xf numFmtId="168" fontId="4" fillId="0" borderId="0" xfId="0" applyNumberFormat="1" applyFont="1" applyFill="1"/>
    <xf numFmtId="165" fontId="32" fillId="0" borderId="0" xfId="0" applyNumberFormat="1" applyFont="1" applyFill="1"/>
    <xf numFmtId="165" fontId="10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/>
    <xf numFmtId="165" fontId="29" fillId="0" borderId="0" xfId="0" applyNumberFormat="1" applyFont="1" applyFill="1"/>
    <xf numFmtId="165" fontId="29" fillId="0" borderId="0" xfId="0" applyNumberFormat="1" applyFont="1" applyFill="1" applyAlignment="1">
      <alignment horizontal="center"/>
    </xf>
    <xf numFmtId="3" fontId="14" fillId="0" borderId="0" xfId="0" applyNumberFormat="1" applyFont="1" applyFill="1" applyAlignment="1">
      <alignment horizontal="right" vertical="center" readingOrder="2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/>
    </xf>
    <xf numFmtId="165" fontId="29" fillId="0" borderId="0" xfId="0" applyNumberFormat="1" applyFont="1" applyFill="1" applyAlignment="1">
      <alignment wrapText="1"/>
    </xf>
    <xf numFmtId="165" fontId="28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 applyFill="1"/>
    <xf numFmtId="165" fontId="30" fillId="0" borderId="2" xfId="0" applyNumberFormat="1" applyFont="1" applyFill="1" applyBorder="1"/>
    <xf numFmtId="9" fontId="30" fillId="0" borderId="2" xfId="1" applyFont="1" applyFill="1" applyBorder="1"/>
    <xf numFmtId="10" fontId="30" fillId="0" borderId="2" xfId="1" applyNumberFormat="1" applyFont="1" applyFill="1" applyBorder="1"/>
    <xf numFmtId="165" fontId="8" fillId="0" borderId="0" xfId="0" applyNumberFormat="1" applyFont="1" applyFill="1" applyBorder="1"/>
    <xf numFmtId="165" fontId="8" fillId="0" borderId="0" xfId="0" applyNumberFormat="1" applyFont="1" applyFill="1" applyBorder="1" applyAlignment="1">
      <alignment horizontal="center"/>
    </xf>
    <xf numFmtId="0" fontId="24" fillId="0" borderId="0" xfId="0" applyFont="1" applyFill="1"/>
    <xf numFmtId="0" fontId="8" fillId="0" borderId="0" xfId="0" applyFont="1" applyFill="1"/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/>
    <xf numFmtId="165" fontId="8" fillId="0" borderId="2" xfId="0" applyNumberFormat="1" applyFont="1" applyFill="1" applyBorder="1"/>
    <xf numFmtId="3" fontId="8" fillId="0" borderId="2" xfId="0" applyNumberFormat="1" applyFont="1" applyFill="1" applyBorder="1"/>
    <xf numFmtId="168" fontId="8" fillId="0" borderId="0" xfId="0" applyNumberFormat="1" applyFont="1" applyFill="1"/>
    <xf numFmtId="3" fontId="8" fillId="0" borderId="0" xfId="0" applyNumberFormat="1" applyFont="1" applyFill="1" applyBorder="1"/>
    <xf numFmtId="0" fontId="8" fillId="0" borderId="0" xfId="0" applyFont="1" applyFill="1" applyBorder="1"/>
    <xf numFmtId="168" fontId="8" fillId="0" borderId="0" xfId="0" applyNumberFormat="1" applyFont="1" applyFill="1" applyBorder="1"/>
    <xf numFmtId="0" fontId="9" fillId="0" borderId="0" xfId="0" applyFont="1" applyFill="1"/>
    <xf numFmtId="167" fontId="9" fillId="0" borderId="0" xfId="2" applyNumberFormat="1" applyFont="1" applyFill="1"/>
    <xf numFmtId="0" fontId="10" fillId="0" borderId="0" xfId="0" applyFont="1" applyFill="1" applyAlignment="1">
      <alignment horizontal="center" vertical="center"/>
    </xf>
    <xf numFmtId="167" fontId="10" fillId="0" borderId="0" xfId="2" applyNumberFormat="1" applyFont="1" applyFill="1" applyAlignment="1">
      <alignment horizontal="center" vertical="center"/>
    </xf>
    <xf numFmtId="167" fontId="8" fillId="0" borderId="0" xfId="2" applyNumberFormat="1" applyFont="1" applyFill="1"/>
    <xf numFmtId="0" fontId="24" fillId="0" borderId="0" xfId="0" applyFont="1" applyFill="1" applyAlignment="1">
      <alignment wrapText="1"/>
    </xf>
    <xf numFmtId="0" fontId="26" fillId="0" borderId="1" xfId="0" applyFont="1" applyFill="1" applyBorder="1" applyAlignment="1">
      <alignment horizontal="center" vertical="center" wrapText="1"/>
    </xf>
    <xf numFmtId="167" fontId="26" fillId="0" borderId="1" xfId="2" applyNumberFormat="1" applyFont="1" applyFill="1" applyBorder="1" applyAlignment="1">
      <alignment horizontal="center" vertical="center" wrapText="1"/>
    </xf>
    <xf numFmtId="166" fontId="8" fillId="0" borderId="2" xfId="0" applyNumberFormat="1" applyFont="1" applyFill="1" applyBorder="1"/>
    <xf numFmtId="167" fontId="8" fillId="0" borderId="0" xfId="2" applyNumberFormat="1" applyFont="1" applyFill="1" applyBorder="1"/>
    <xf numFmtId="3" fontId="7" fillId="0" borderId="0" xfId="0" applyNumberFormat="1" applyFont="1" applyFill="1" applyBorder="1"/>
    <xf numFmtId="166" fontId="7" fillId="0" borderId="0" xfId="0" applyNumberFormat="1" applyFont="1" applyFill="1" applyBorder="1"/>
    <xf numFmtId="167" fontId="7" fillId="0" borderId="0" xfId="2" applyNumberFormat="1" applyFont="1" applyFill="1" applyBorder="1"/>
    <xf numFmtId="0" fontId="3" fillId="0" borderId="4" xfId="0" applyFont="1" applyFill="1" applyBorder="1" applyAlignment="1">
      <alignment horizontal="center" vertical="center" wrapText="1"/>
    </xf>
    <xf numFmtId="10" fontId="8" fillId="0" borderId="2" xfId="1" applyNumberFormat="1" applyFont="1" applyBorder="1" applyAlignment="1">
      <alignment horizontal="center" vertical="center"/>
    </xf>
    <xf numFmtId="0" fontId="1" fillId="0" borderId="0" xfId="0" applyFont="1"/>
    <xf numFmtId="3" fontId="11" fillId="0" borderId="0" xfId="0" applyNumberFormat="1" applyFont="1"/>
    <xf numFmtId="3" fontId="8" fillId="0" borderId="0" xfId="0" applyNumberFormat="1" applyFont="1"/>
    <xf numFmtId="0" fontId="30" fillId="0" borderId="0" xfId="0" applyFont="1"/>
    <xf numFmtId="0" fontId="29" fillId="0" borderId="0" xfId="0" applyFont="1"/>
    <xf numFmtId="43" fontId="11" fillId="0" borderId="0" xfId="0" applyNumberFormat="1" applyFont="1"/>
    <xf numFmtId="43" fontId="8" fillId="0" borderId="0" xfId="0" applyNumberFormat="1" applyFont="1"/>
    <xf numFmtId="0" fontId="8" fillId="0" borderId="0" xfId="0" applyFont="1" applyAlignment="1">
      <alignment horizontal="center"/>
    </xf>
    <xf numFmtId="10" fontId="29" fillId="0" borderId="0" xfId="0" applyNumberFormat="1" applyFont="1"/>
    <xf numFmtId="0" fontId="26" fillId="0" borderId="6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165" fontId="35" fillId="0" borderId="0" xfId="2" applyNumberFormat="1" applyFont="1" applyFill="1"/>
    <xf numFmtId="165" fontId="8" fillId="0" borderId="0" xfId="0" applyNumberFormat="1" applyFont="1"/>
    <xf numFmtId="10" fontId="24" fillId="0" borderId="0" xfId="0" applyNumberFormat="1" applyFont="1" applyFill="1" applyAlignment="1">
      <alignment horizontal="center"/>
    </xf>
    <xf numFmtId="3" fontId="8" fillId="0" borderId="0" xfId="0" applyNumberFormat="1" applyFont="1" applyFill="1" applyAlignment="1">
      <alignment wrapText="1"/>
    </xf>
    <xf numFmtId="165" fontId="11" fillId="0" borderId="0" xfId="0" applyNumberFormat="1" applyFont="1"/>
    <xf numFmtId="165" fontId="13" fillId="0" borderId="2" xfId="0" applyNumberFormat="1" applyFont="1" applyBorder="1"/>
    <xf numFmtId="168" fontId="11" fillId="0" borderId="0" xfId="0" applyNumberFormat="1" applyFont="1" applyFill="1"/>
    <xf numFmtId="165" fontId="11" fillId="0" borderId="0" xfId="0" applyNumberFormat="1" applyFont="1" applyAlignment="1">
      <alignment vertical="center"/>
    </xf>
    <xf numFmtId="0" fontId="11" fillId="0" borderId="0" xfId="0" applyFont="1" applyFill="1" applyAlignment="1">
      <alignment vertical="center"/>
    </xf>
    <xf numFmtId="10" fontId="11" fillId="0" borderId="0" xfId="1" applyNumberFormat="1" applyFont="1" applyFill="1" applyAlignment="1">
      <alignment vertical="center"/>
    </xf>
    <xf numFmtId="165" fontId="13" fillId="0" borderId="2" xfId="0" applyNumberFormat="1" applyFont="1" applyFill="1" applyBorder="1" applyAlignment="1">
      <alignment vertical="center"/>
    </xf>
    <xf numFmtId="10" fontId="11" fillId="0" borderId="2" xfId="1" applyNumberFormat="1" applyFont="1" applyFill="1" applyBorder="1" applyAlignment="1">
      <alignment vertical="center"/>
    </xf>
    <xf numFmtId="165" fontId="24" fillId="0" borderId="0" xfId="0" applyNumberFormat="1" applyFont="1" applyAlignment="1">
      <alignment vertical="center"/>
    </xf>
    <xf numFmtId="165" fontId="24" fillId="0" borderId="0" xfId="0" applyNumberFormat="1" applyFont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4" fillId="0" borderId="0" xfId="0" applyFont="1" applyFill="1" applyBorder="1" applyAlignment="1">
      <alignment vertical="center"/>
    </xf>
    <xf numFmtId="165" fontId="24" fillId="0" borderId="0" xfId="0" applyNumberFormat="1" applyFont="1" applyFill="1" applyBorder="1" applyAlignment="1">
      <alignment vertical="center"/>
    </xf>
    <xf numFmtId="10" fontId="24" fillId="0" borderId="0" xfId="0" applyNumberFormat="1" applyFont="1" applyFill="1" applyAlignment="1">
      <alignment vertical="center"/>
    </xf>
    <xf numFmtId="165" fontId="24" fillId="0" borderId="0" xfId="0" applyNumberFormat="1" applyFont="1" applyFill="1" applyAlignment="1">
      <alignment vertical="center"/>
    </xf>
    <xf numFmtId="166" fontId="24" fillId="0" borderId="2" xfId="0" applyNumberFormat="1" applyFont="1" applyFill="1" applyBorder="1" applyAlignment="1">
      <alignment vertical="center"/>
    </xf>
    <xf numFmtId="3" fontId="24" fillId="0" borderId="0" xfId="0" applyNumberFormat="1" applyFont="1" applyFill="1" applyAlignment="1">
      <alignment vertical="center"/>
    </xf>
    <xf numFmtId="10" fontId="24" fillId="0" borderId="2" xfId="1" applyNumberFormat="1" applyFont="1" applyFill="1" applyBorder="1" applyAlignment="1">
      <alignment horizontal="right" vertical="center"/>
    </xf>
    <xf numFmtId="166" fontId="24" fillId="0" borderId="0" xfId="0" applyNumberFormat="1" applyFont="1" applyFill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6" xfId="0" applyFont="1" applyBorder="1" applyAlignment="1">
      <alignment horizontal="center" vertical="center" readingOrder="2"/>
    </xf>
    <xf numFmtId="0" fontId="17" fillId="0" borderId="0" xfId="0" applyFont="1" applyFill="1" applyAlignment="1">
      <alignment horizontal="right" vertical="center" readingOrder="2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 readingOrder="2"/>
    </xf>
    <xf numFmtId="0" fontId="26" fillId="0" borderId="1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0" fillId="0" borderId="0" xfId="0" applyFont="1" applyFill="1" applyAlignment="1">
      <alignment horizontal="center" vertical="center"/>
    </xf>
    <xf numFmtId="165" fontId="31" fillId="0" borderId="0" xfId="0" applyNumberFormat="1" applyFont="1" applyFill="1" applyAlignment="1">
      <alignment horizontal="center" vertical="center"/>
    </xf>
    <xf numFmtId="165" fontId="28" fillId="0" borderId="0" xfId="0" applyNumberFormat="1" applyFont="1" applyFill="1" applyBorder="1" applyAlignment="1">
      <alignment horizontal="center" vertical="center"/>
    </xf>
    <xf numFmtId="165" fontId="28" fillId="0" borderId="1" xfId="0" applyNumberFormat="1" applyFont="1" applyFill="1" applyBorder="1" applyAlignment="1">
      <alignment horizontal="center" vertical="center"/>
    </xf>
    <xf numFmtId="0" fontId="33" fillId="0" borderId="0" xfId="0" applyFont="1" applyFill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">
    <cellStyle name="Comma" xfId="2" builtinId="3"/>
    <cellStyle name="Normal" xfId="0" builtinId="0"/>
    <cellStyle name="Normal 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83821</xdr:colOff>
      <xdr:row>8</xdr:row>
      <xdr:rowOff>106589</xdr:rowOff>
    </xdr:from>
    <xdr:to>
      <xdr:col>9</xdr:col>
      <xdr:colOff>431800</xdr:colOff>
      <xdr:row>20</xdr:row>
      <xdr:rowOff>21317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786950" y="1630589"/>
          <a:ext cx="4570729" cy="2200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rightToLeft="1" tabSelected="1" view="pageBreakPreview" topLeftCell="A7" zoomScaleNormal="100" zoomScaleSheetLayoutView="100" workbookViewId="0">
      <selection activeCell="B33" sqref="B33"/>
    </sheetView>
  </sheetViews>
  <sheetFormatPr defaultRowHeight="15"/>
  <sheetData>
    <row r="1" spans="11:12">
      <c r="K1" s="37"/>
      <c r="L1" s="37"/>
    </row>
    <row r="2" spans="11:12">
      <c r="K2" s="37"/>
      <c r="L2" s="37"/>
    </row>
    <row r="3" spans="11:12">
      <c r="K3" s="37"/>
      <c r="L3" s="37"/>
    </row>
    <row r="4" spans="11:12">
      <c r="K4" s="37"/>
      <c r="L4" s="37"/>
    </row>
    <row r="5" spans="11:12">
      <c r="K5" s="37"/>
      <c r="L5" s="37"/>
    </row>
    <row r="6" spans="11:12">
      <c r="K6" s="37"/>
      <c r="L6" s="37"/>
    </row>
    <row r="7" spans="11:12">
      <c r="K7" s="37"/>
      <c r="L7" s="37"/>
    </row>
    <row r="8" spans="11:12">
      <c r="K8" s="37"/>
      <c r="L8" s="37"/>
    </row>
    <row r="9" spans="11:12">
      <c r="K9" s="37"/>
      <c r="L9" s="37"/>
    </row>
    <row r="10" spans="11:12">
      <c r="K10" s="37"/>
      <c r="L10" s="37"/>
    </row>
    <row r="11" spans="11:12">
      <c r="K11" s="37"/>
      <c r="L11" s="37"/>
    </row>
    <row r="12" spans="11:12">
      <c r="K12" s="37"/>
      <c r="L12" s="37"/>
    </row>
    <row r="13" spans="11:12">
      <c r="K13" s="37"/>
      <c r="L13" s="37"/>
    </row>
    <row r="14" spans="11:12">
      <c r="K14" s="37"/>
      <c r="L14" s="37"/>
    </row>
    <row r="15" spans="11:12">
      <c r="K15" s="37"/>
      <c r="L15" s="37"/>
    </row>
    <row r="16" spans="11:12">
      <c r="K16" s="37"/>
      <c r="L16" s="37"/>
    </row>
    <row r="17" spans="1:13">
      <c r="K17" s="37"/>
      <c r="L17" s="37"/>
    </row>
    <row r="18" spans="1:13">
      <c r="K18" s="37"/>
      <c r="L18" s="37"/>
    </row>
    <row r="19" spans="1:13" ht="15" customHeight="1"/>
    <row r="20" spans="1:13" ht="15" customHeight="1"/>
    <row r="21" spans="1:13" ht="15" customHeight="1"/>
    <row r="22" spans="1:13">
      <c r="K22" s="37"/>
      <c r="L22" s="37"/>
    </row>
    <row r="23" spans="1:13" ht="15" customHeight="1">
      <c r="A23" s="139" t="s">
        <v>100</v>
      </c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</row>
    <row r="24" spans="1:13" ht="15" customHeight="1">
      <c r="A24" s="139"/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</row>
    <row r="25" spans="1:13" ht="15" customHeight="1">
      <c r="A25" s="139"/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</row>
    <row r="26" spans="1:13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</row>
    <row r="27" spans="1:13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</row>
    <row r="28" spans="1:13">
      <c r="A28" s="140" t="s">
        <v>148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</row>
    <row r="29" spans="1:13">
      <c r="A29" s="140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</row>
    <row r="30" spans="1:13">
      <c r="A30" s="140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</row>
    <row r="32" spans="1:13">
      <c r="C32" s="103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42"/>
  <sheetViews>
    <sheetView rightToLeft="1" view="pageBreakPreview" zoomScale="60" zoomScaleNormal="100" workbookViewId="0">
      <selection activeCell="E10" sqref="E10"/>
    </sheetView>
  </sheetViews>
  <sheetFormatPr defaultColWidth="9.140625" defaultRowHeight="27.75"/>
  <cols>
    <col min="1" max="1" width="42" style="17" bestFit="1" customWidth="1"/>
    <col min="2" max="2" width="1" style="17" customWidth="1"/>
    <col min="3" max="3" width="11.28515625" style="17" bestFit="1" customWidth="1"/>
    <col min="4" max="4" width="1" style="17" customWidth="1"/>
    <col min="5" max="5" width="24" style="17" bestFit="1" customWidth="1"/>
    <col min="6" max="6" width="1" style="17" customWidth="1"/>
    <col min="7" max="7" width="19" style="17" bestFit="1" customWidth="1"/>
    <col min="8" max="8" width="1" style="17" customWidth="1"/>
    <col min="9" max="9" width="20.140625" style="17" bestFit="1" customWidth="1"/>
    <col min="10" max="10" width="1" style="17" customWidth="1"/>
    <col min="11" max="11" width="13.28515625" style="17" customWidth="1"/>
    <col min="12" max="12" width="1" style="17" customWidth="1"/>
    <col min="13" max="13" width="24" style="17" bestFit="1" customWidth="1"/>
    <col min="14" max="14" width="1" style="17" customWidth="1"/>
    <col min="15" max="15" width="20.5703125" style="17" bestFit="1" customWidth="1"/>
    <col min="16" max="16" width="1" style="17" customWidth="1"/>
    <col min="17" max="17" width="20.5703125" style="17" bestFit="1" customWidth="1"/>
    <col min="18" max="18" width="1" style="17" customWidth="1"/>
    <col min="19" max="19" width="9.140625" style="17" customWidth="1"/>
    <col min="20" max="16384" width="9.140625" style="17"/>
  </cols>
  <sheetData>
    <row r="2" spans="1:18" ht="30">
      <c r="A2" s="169" t="s">
        <v>67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</row>
    <row r="3" spans="1:18" ht="30">
      <c r="A3" s="169" t="str">
        <f>'سرمایه‌گذاری در سهام '!A3:U3</f>
        <v>صورت وضعیت درآمدها</v>
      </c>
      <c r="B3" s="169"/>
      <c r="C3" s="169" t="s">
        <v>29</v>
      </c>
      <c r="D3" s="169" t="s">
        <v>29</v>
      </c>
      <c r="E3" s="169" t="s">
        <v>29</v>
      </c>
      <c r="F3" s="169" t="s">
        <v>29</v>
      </c>
      <c r="G3" s="169" t="s">
        <v>29</v>
      </c>
      <c r="H3" s="169"/>
      <c r="I3" s="169"/>
      <c r="J3" s="169"/>
      <c r="K3" s="169"/>
      <c r="L3" s="169"/>
      <c r="M3" s="169"/>
      <c r="N3" s="169"/>
      <c r="O3" s="169"/>
      <c r="P3" s="169"/>
      <c r="Q3" s="169"/>
    </row>
    <row r="4" spans="1:18" ht="30">
      <c r="A4" s="169" t="str">
        <f>'سرمایه‌گذاری در سهام '!A4:U4</f>
        <v>برای ماه منتهی به 1400/07/30</v>
      </c>
      <c r="B4" s="169"/>
      <c r="C4" s="169">
        <f>'سرمایه‌گذاری در سهام '!A4:U4</f>
        <v>0</v>
      </c>
      <c r="D4" s="169" t="s">
        <v>60</v>
      </c>
      <c r="E4" s="169" t="s">
        <v>60</v>
      </c>
      <c r="F4" s="169" t="s">
        <v>60</v>
      </c>
      <c r="G4" s="169" t="s">
        <v>60</v>
      </c>
      <c r="H4" s="169"/>
      <c r="I4" s="169"/>
      <c r="J4" s="169"/>
      <c r="K4" s="169"/>
      <c r="L4" s="169"/>
      <c r="M4" s="169"/>
      <c r="N4" s="169"/>
      <c r="O4" s="169"/>
      <c r="P4" s="169"/>
      <c r="Q4" s="169"/>
    </row>
    <row r="5" spans="1:18" ht="30"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8" ht="32.25">
      <c r="A6" s="170" t="s">
        <v>82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</row>
    <row r="7" spans="1:18" ht="32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</row>
    <row r="8" spans="1:18" ht="30">
      <c r="A8" s="169" t="s">
        <v>33</v>
      </c>
      <c r="C8" s="169" t="str">
        <f>'درآمد ناشی از فروش '!C7:I7</f>
        <v>طی مهر ماه</v>
      </c>
      <c r="D8" s="169" t="s">
        <v>31</v>
      </c>
      <c r="E8" s="169" t="s">
        <v>31</v>
      </c>
      <c r="F8" s="169" t="s">
        <v>31</v>
      </c>
      <c r="G8" s="169" t="s">
        <v>31</v>
      </c>
      <c r="H8" s="169" t="s">
        <v>31</v>
      </c>
      <c r="I8" s="169" t="s">
        <v>31</v>
      </c>
      <c r="K8" s="169" t="str">
        <f>'درآمد ناشی از فروش '!K7:Q7</f>
        <v>از ابتدای سال مالی تا پایان مهر ماه</v>
      </c>
      <c r="L8" s="169" t="s">
        <v>32</v>
      </c>
      <c r="M8" s="169" t="s">
        <v>32</v>
      </c>
      <c r="N8" s="169" t="s">
        <v>32</v>
      </c>
      <c r="O8" s="169" t="s">
        <v>32</v>
      </c>
      <c r="P8" s="169" t="s">
        <v>32</v>
      </c>
      <c r="Q8" s="169" t="s">
        <v>32</v>
      </c>
    </row>
    <row r="9" spans="1:18" ht="90.75" thickBot="1">
      <c r="A9" s="169" t="s">
        <v>33</v>
      </c>
      <c r="C9" s="20" t="s">
        <v>61</v>
      </c>
      <c r="D9" s="21"/>
      <c r="E9" s="20" t="s">
        <v>50</v>
      </c>
      <c r="F9" s="21"/>
      <c r="G9" s="20" t="s">
        <v>51</v>
      </c>
      <c r="H9" s="21"/>
      <c r="I9" s="20" t="s">
        <v>62</v>
      </c>
      <c r="J9" s="21"/>
      <c r="K9" s="20" t="s">
        <v>61</v>
      </c>
      <c r="L9" s="21"/>
      <c r="M9" s="20" t="s">
        <v>50</v>
      </c>
      <c r="N9" s="21"/>
      <c r="O9" s="20" t="s">
        <v>51</v>
      </c>
      <c r="P9" s="21"/>
      <c r="Q9" s="20" t="s">
        <v>62</v>
      </c>
    </row>
    <row r="10" spans="1:18" ht="36" customHeight="1">
      <c r="A10" s="7"/>
      <c r="B10" s="4"/>
      <c r="C10" s="38" t="s">
        <v>137</v>
      </c>
      <c r="D10" s="38"/>
      <c r="E10" s="38">
        <v>0</v>
      </c>
      <c r="F10" s="38"/>
      <c r="G10" s="38">
        <v>0</v>
      </c>
      <c r="H10" s="38"/>
      <c r="I10" s="38">
        <v>0</v>
      </c>
      <c r="J10" s="38"/>
      <c r="K10" s="38">
        <v>0</v>
      </c>
      <c r="L10" s="38"/>
      <c r="M10" s="38">
        <v>0</v>
      </c>
      <c r="N10" s="38"/>
      <c r="O10" s="38">
        <v>0</v>
      </c>
      <c r="P10" s="38"/>
      <c r="Q10" s="38">
        <v>0</v>
      </c>
    </row>
    <row r="11" spans="1:18" ht="43.5" thickBot="1">
      <c r="C11" s="39">
        <f>SUM(C10:C10)</f>
        <v>0</v>
      </c>
      <c r="E11" s="39">
        <f t="shared" ref="E11:R11" si="0">SUM(E10:E10)</f>
        <v>0</v>
      </c>
      <c r="F11" s="38">
        <f t="shared" si="0"/>
        <v>0</v>
      </c>
      <c r="G11" s="39">
        <f t="shared" si="0"/>
        <v>0</v>
      </c>
      <c r="H11" s="38">
        <f t="shared" si="0"/>
        <v>0</v>
      </c>
      <c r="I11" s="39">
        <f t="shared" si="0"/>
        <v>0</v>
      </c>
      <c r="J11" s="17">
        <f t="shared" si="0"/>
        <v>0</v>
      </c>
      <c r="K11" s="39">
        <f t="shared" si="0"/>
        <v>0</v>
      </c>
      <c r="L11" s="38">
        <f t="shared" si="0"/>
        <v>0</v>
      </c>
      <c r="M11" s="39">
        <f t="shared" si="0"/>
        <v>0</v>
      </c>
      <c r="N11" s="38">
        <f t="shared" si="0"/>
        <v>0</v>
      </c>
      <c r="O11" s="39">
        <f t="shared" si="0"/>
        <v>0</v>
      </c>
      <c r="P11" s="17">
        <f t="shared" si="0"/>
        <v>0</v>
      </c>
      <c r="Q11" s="39">
        <f t="shared" si="0"/>
        <v>0</v>
      </c>
      <c r="R11" s="22">
        <f t="shared" si="0"/>
        <v>0</v>
      </c>
    </row>
    <row r="12" spans="1:18" ht="28.5" thickTop="1"/>
    <row r="13" spans="1:18">
      <c r="M13" s="33"/>
    </row>
    <row r="14" spans="1:18">
      <c r="M14" s="33"/>
    </row>
    <row r="15" spans="1:18">
      <c r="M15" s="33"/>
    </row>
    <row r="16" spans="1:18">
      <c r="M16" s="33"/>
    </row>
    <row r="17" spans="13:13">
      <c r="M17" s="33"/>
    </row>
    <row r="18" spans="13:13">
      <c r="M18" s="33"/>
    </row>
    <row r="19" spans="13:13">
      <c r="M19" s="33"/>
    </row>
    <row r="20" spans="13:13">
      <c r="M20" s="33"/>
    </row>
    <row r="21" spans="13:13">
      <c r="M21" s="33"/>
    </row>
    <row r="22" spans="13:13">
      <c r="M22" s="33"/>
    </row>
    <row r="23" spans="13:13">
      <c r="M23" s="33"/>
    </row>
    <row r="24" spans="13:13">
      <c r="M24" s="33"/>
    </row>
    <row r="25" spans="13:13">
      <c r="M25" s="33"/>
    </row>
    <row r="26" spans="13:13">
      <c r="M26" s="33"/>
    </row>
    <row r="27" spans="13:13">
      <c r="M27" s="33"/>
    </row>
    <row r="28" spans="13:13">
      <c r="M28" s="33"/>
    </row>
    <row r="29" spans="13:13">
      <c r="M29" s="33"/>
    </row>
    <row r="30" spans="13:13">
      <c r="M30" s="33"/>
    </row>
    <row r="31" spans="13:13">
      <c r="M31" s="33"/>
    </row>
    <row r="32" spans="13:13">
      <c r="M32" s="33"/>
    </row>
    <row r="33" spans="13:13">
      <c r="M33" s="33"/>
    </row>
    <row r="34" spans="13:13">
      <c r="M34" s="33"/>
    </row>
    <row r="35" spans="13:13">
      <c r="M35" s="33"/>
    </row>
    <row r="36" spans="13:13">
      <c r="M36" s="33"/>
    </row>
    <row r="37" spans="13:13">
      <c r="M37" s="33"/>
    </row>
    <row r="38" spans="13:13">
      <c r="M38" s="33"/>
    </row>
    <row r="39" spans="13:13">
      <c r="M39" s="33"/>
    </row>
    <row r="40" spans="13:13">
      <c r="M40" s="33"/>
    </row>
    <row r="41" spans="13:13">
      <c r="M41" s="33"/>
    </row>
    <row r="42" spans="13:13">
      <c r="M42" s="33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M40"/>
  <sheetViews>
    <sheetView rightToLeft="1" view="pageBreakPreview" topLeftCell="A4" zoomScaleNormal="100" zoomScaleSheetLayoutView="100" workbookViewId="0">
      <selection activeCell="E12" sqref="E12"/>
    </sheetView>
  </sheetViews>
  <sheetFormatPr defaultColWidth="9.140625" defaultRowHeight="22.5"/>
  <cols>
    <col min="1" max="1" width="26.140625" style="52" bestFit="1" customWidth="1"/>
    <col min="2" max="2" width="1" style="52" customWidth="1"/>
    <col min="3" max="3" width="31" style="52" bestFit="1" customWidth="1"/>
    <col min="4" max="4" width="1" style="52" customWidth="1"/>
    <col min="5" max="5" width="32.5703125" style="52" bestFit="1" customWidth="1"/>
    <col min="6" max="6" width="1" style="52" customWidth="1"/>
    <col min="7" max="7" width="10" style="52" customWidth="1"/>
    <col min="8" max="8" width="1" style="52" customWidth="1"/>
    <col min="9" max="9" width="32.5703125" style="52" bestFit="1" customWidth="1"/>
    <col min="10" max="10" width="1" style="52" customWidth="1"/>
    <col min="11" max="11" width="10.28515625" style="52" customWidth="1"/>
    <col min="12" max="12" width="1" style="52" customWidth="1"/>
    <col min="13" max="13" width="9.140625" style="52" customWidth="1"/>
    <col min="14" max="16384" width="9.140625" style="52"/>
  </cols>
  <sheetData>
    <row r="2" spans="1:13" ht="24">
      <c r="A2" s="171" t="s">
        <v>67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</row>
    <row r="3" spans="1:13" ht="24">
      <c r="A3" s="171" t="str">
        <f>'سرمایه‌گذاری در اوراق بهادار '!A3:Q3</f>
        <v>صورت وضعیت درآمدها</v>
      </c>
      <c r="B3" s="171" t="s">
        <v>29</v>
      </c>
      <c r="C3" s="171" t="s">
        <v>29</v>
      </c>
      <c r="D3" s="171" t="s">
        <v>29</v>
      </c>
      <c r="E3" s="171" t="s">
        <v>29</v>
      </c>
      <c r="F3" s="171" t="s">
        <v>29</v>
      </c>
      <c r="G3" s="171"/>
      <c r="H3" s="171"/>
      <c r="I3" s="171"/>
      <c r="J3" s="171"/>
      <c r="K3" s="171"/>
      <c r="L3" s="171"/>
      <c r="M3" s="171"/>
    </row>
    <row r="4" spans="1:13" ht="26.25">
      <c r="A4" s="172" t="str">
        <f>'سرمایه‌گذاری در اوراق بهادار '!A4:Q4</f>
        <v>برای ماه منتهی به 1400/07/30</v>
      </c>
      <c r="B4" s="172" t="s">
        <v>101</v>
      </c>
      <c r="C4" s="172" t="s">
        <v>2</v>
      </c>
      <c r="D4" s="172" t="s">
        <v>2</v>
      </c>
      <c r="E4" s="172" t="s">
        <v>2</v>
      </c>
      <c r="F4" s="172" t="s">
        <v>2</v>
      </c>
      <c r="G4" s="172"/>
      <c r="H4" s="172"/>
      <c r="I4" s="172"/>
      <c r="J4" s="172"/>
      <c r="K4" s="172"/>
      <c r="L4" s="172"/>
      <c r="M4" s="172"/>
    </row>
    <row r="5" spans="1:13" ht="24">
      <c r="B5" s="53"/>
      <c r="C5" s="53"/>
      <c r="D5" s="53"/>
      <c r="E5" s="53"/>
      <c r="F5" s="53"/>
      <c r="G5" s="53"/>
      <c r="H5" s="53"/>
      <c r="I5" s="53"/>
    </row>
    <row r="6" spans="1:13" ht="28.5">
      <c r="A6" s="174" t="s">
        <v>81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</row>
    <row r="7" spans="1:13" ht="28.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3" ht="24.75" thickBot="1">
      <c r="A8" s="173" t="s">
        <v>53</v>
      </c>
      <c r="B8" s="173" t="s">
        <v>53</v>
      </c>
      <c r="C8" s="173" t="s">
        <v>53</v>
      </c>
      <c r="E8" s="173" t="s">
        <v>152</v>
      </c>
      <c r="F8" s="173" t="s">
        <v>31</v>
      </c>
      <c r="G8" s="173" t="s">
        <v>31</v>
      </c>
      <c r="I8" s="173" t="s">
        <v>153</v>
      </c>
      <c r="J8" s="173" t="s">
        <v>32</v>
      </c>
      <c r="K8" s="173" t="s">
        <v>32</v>
      </c>
    </row>
    <row r="9" spans="1:13" ht="48" thickBot="1">
      <c r="A9" s="55" t="s">
        <v>54</v>
      </c>
      <c r="C9" s="55" t="s">
        <v>19</v>
      </c>
      <c r="E9" s="55" t="s">
        <v>55</v>
      </c>
      <c r="G9" s="56" t="s">
        <v>56</v>
      </c>
      <c r="I9" s="55" t="s">
        <v>55</v>
      </c>
      <c r="K9" s="56" t="s">
        <v>56</v>
      </c>
    </row>
    <row r="10" spans="1:13" ht="26.25">
      <c r="A10" s="57" t="s">
        <v>26</v>
      </c>
      <c r="B10" s="58"/>
      <c r="C10" s="58" t="s">
        <v>27</v>
      </c>
      <c r="D10" s="58"/>
      <c r="E10" s="121">
        <v>3732455</v>
      </c>
      <c r="F10" s="122"/>
      <c r="G10" s="123">
        <f>E10/$E$14</f>
        <v>2.4273888831701756E-2</v>
      </c>
      <c r="H10" s="122"/>
      <c r="I10" s="121">
        <v>28962867</v>
      </c>
      <c r="J10" s="122"/>
      <c r="K10" s="123">
        <f>I10/$I$14</f>
        <v>3.8793886723487075E-2</v>
      </c>
    </row>
    <row r="11" spans="1:13" ht="26.25">
      <c r="A11" s="57" t="s">
        <v>63</v>
      </c>
      <c r="B11" s="58"/>
      <c r="C11" s="58" t="s">
        <v>64</v>
      </c>
      <c r="D11" s="58"/>
      <c r="E11" s="121">
        <v>149726922</v>
      </c>
      <c r="F11" s="122"/>
      <c r="G11" s="123">
        <f t="shared" ref="G11:G13" si="0">E11/$E$14</f>
        <v>0.97374373160316208</v>
      </c>
      <c r="H11" s="122"/>
      <c r="I11" s="121">
        <v>566468143</v>
      </c>
      <c r="J11" s="122"/>
      <c r="K11" s="123">
        <f t="shared" ref="K11:K13" si="1">I11/$I$14</f>
        <v>0.75874743242808385</v>
      </c>
    </row>
    <row r="12" spans="1:13" ht="26.25">
      <c r="A12" s="57" t="s">
        <v>63</v>
      </c>
      <c r="B12" s="58"/>
      <c r="C12" s="58" t="s">
        <v>98</v>
      </c>
      <c r="D12" s="58"/>
      <c r="E12" s="121">
        <v>0</v>
      </c>
      <c r="F12" s="122"/>
      <c r="G12" s="123">
        <f t="shared" si="0"/>
        <v>0</v>
      </c>
      <c r="H12" s="122"/>
      <c r="I12" s="121">
        <v>150542627</v>
      </c>
      <c r="J12" s="122"/>
      <c r="K12" s="123">
        <f t="shared" si="1"/>
        <v>0.20164211018523018</v>
      </c>
    </row>
    <row r="13" spans="1:13" ht="26.25">
      <c r="A13" s="57" t="s">
        <v>129</v>
      </c>
      <c r="B13" s="58"/>
      <c r="C13" s="58" t="s">
        <v>130</v>
      </c>
      <c r="D13" s="58"/>
      <c r="E13" s="121">
        <v>304819</v>
      </c>
      <c r="F13" s="122"/>
      <c r="G13" s="123">
        <f t="shared" si="0"/>
        <v>1.9823795651362167E-3</v>
      </c>
      <c r="H13" s="122"/>
      <c r="I13" s="121">
        <v>609638</v>
      </c>
      <c r="J13" s="122"/>
      <c r="K13" s="123">
        <f t="shared" si="1"/>
        <v>8.1657066319895796E-4</v>
      </c>
    </row>
    <row r="14" spans="1:13" s="58" customFormat="1" ht="36.75" customHeight="1" thickBot="1">
      <c r="E14" s="124">
        <f>SUM(E10:E13)</f>
        <v>153764196</v>
      </c>
      <c r="F14" s="122">
        <f t="shared" ref="F14:L14" si="2">SUM(F10:F13)</f>
        <v>0</v>
      </c>
      <c r="G14" s="125">
        <f>SUM(G10:G13)</f>
        <v>1</v>
      </c>
      <c r="H14" s="122">
        <f t="shared" si="2"/>
        <v>0</v>
      </c>
      <c r="I14" s="124">
        <f>SUM(I10:I13)</f>
        <v>746583275</v>
      </c>
      <c r="J14" s="122">
        <f t="shared" si="2"/>
        <v>0</v>
      </c>
      <c r="K14" s="125">
        <f>SUM(K10:K13)</f>
        <v>1</v>
      </c>
      <c r="L14" s="58">
        <f t="shared" si="2"/>
        <v>0</v>
      </c>
      <c r="M14" s="120"/>
    </row>
    <row r="15" spans="1:13" ht="23.25" thickTop="1">
      <c r="M15" s="59"/>
    </row>
    <row r="16" spans="1:13">
      <c r="M16" s="59"/>
    </row>
    <row r="17" spans="13:13">
      <c r="M17" s="59"/>
    </row>
    <row r="18" spans="13:13">
      <c r="M18" s="59"/>
    </row>
    <row r="19" spans="13:13">
      <c r="M19" s="59"/>
    </row>
    <row r="20" spans="13:13">
      <c r="M20" s="59"/>
    </row>
    <row r="21" spans="13:13">
      <c r="M21" s="59"/>
    </row>
    <row r="22" spans="13:13">
      <c r="M22" s="59"/>
    </row>
    <row r="23" spans="13:13">
      <c r="M23" s="59"/>
    </row>
    <row r="24" spans="13:13">
      <c r="M24" s="59"/>
    </row>
    <row r="25" spans="13:13">
      <c r="M25" s="59"/>
    </row>
    <row r="26" spans="13:13">
      <c r="M26" s="59"/>
    </row>
    <row r="27" spans="13:13">
      <c r="M27" s="59"/>
    </row>
    <row r="28" spans="13:13">
      <c r="M28" s="59"/>
    </row>
    <row r="29" spans="13:13">
      <c r="M29" s="59"/>
    </row>
    <row r="30" spans="13:13">
      <c r="M30" s="59"/>
    </row>
    <row r="31" spans="13:13">
      <c r="M31" s="59"/>
    </row>
    <row r="32" spans="13:13">
      <c r="M32" s="59"/>
    </row>
    <row r="33" spans="13:13">
      <c r="M33" s="59"/>
    </row>
    <row r="34" spans="13:13">
      <c r="M34" s="59"/>
    </row>
    <row r="35" spans="13:13">
      <c r="M35" s="59"/>
    </row>
    <row r="36" spans="13:13">
      <c r="M36" s="59"/>
    </row>
    <row r="37" spans="13:13">
      <c r="M37" s="59"/>
    </row>
    <row r="38" spans="13:13">
      <c r="M38" s="59"/>
    </row>
    <row r="39" spans="13:13">
      <c r="M39" s="59"/>
    </row>
    <row r="40" spans="13:13">
      <c r="M40" s="59"/>
    </row>
  </sheetData>
  <mergeCells count="7">
    <mergeCell ref="A2:M2"/>
    <mergeCell ref="A3:M3"/>
    <mergeCell ref="A4:M4"/>
    <mergeCell ref="I8:K8"/>
    <mergeCell ref="A8:C8"/>
    <mergeCell ref="E8:G8"/>
    <mergeCell ref="A6:L6"/>
  </mergeCells>
  <pageMargins left="0.7" right="0.7" top="0.75" bottom="0.75" header="0.3" footer="0.3"/>
  <pageSetup paperSize="9" scale="6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43"/>
  <sheetViews>
    <sheetView rightToLeft="1" view="pageBreakPreview" topLeftCell="A4" zoomScaleNormal="100" zoomScaleSheetLayoutView="100" workbookViewId="0">
      <selection activeCell="C16" sqref="C16"/>
    </sheetView>
  </sheetViews>
  <sheetFormatPr defaultColWidth="12.140625" defaultRowHeight="22.5"/>
  <cols>
    <col min="1" max="1" width="42.42578125" style="1" bestFit="1" customWidth="1"/>
    <col min="2" max="2" width="2.5703125" style="1" customWidth="1"/>
    <col min="3" max="3" width="18.5703125" style="1" bestFit="1" customWidth="1"/>
    <col min="4" max="4" width="0.7109375" style="1" customWidth="1"/>
    <col min="5" max="5" width="19.85546875" style="1" customWidth="1"/>
    <col min="6" max="16384" width="12.140625" style="1"/>
  </cols>
  <sheetData>
    <row r="2" spans="1:13" ht="24">
      <c r="A2" s="177" t="s">
        <v>67</v>
      </c>
      <c r="B2" s="177"/>
      <c r="C2" s="177"/>
      <c r="D2" s="177"/>
      <c r="E2" s="177"/>
    </row>
    <row r="3" spans="1:13" ht="24">
      <c r="A3" s="177" t="s">
        <v>29</v>
      </c>
      <c r="B3" s="177" t="s">
        <v>29</v>
      </c>
      <c r="C3" s="177" t="s">
        <v>29</v>
      </c>
      <c r="D3" s="177" t="s">
        <v>29</v>
      </c>
      <c r="E3" s="177"/>
    </row>
    <row r="4" spans="1:13" ht="24">
      <c r="A4" s="177" t="str">
        <f>'درآمد سپرده بانکی '!A4:M4</f>
        <v>برای ماه منتهی به 1400/07/30</v>
      </c>
      <c r="B4" s="177" t="s">
        <v>2</v>
      </c>
      <c r="C4" s="177" t="s">
        <v>2</v>
      </c>
      <c r="D4" s="177" t="s">
        <v>2</v>
      </c>
      <c r="E4" s="177"/>
    </row>
    <row r="5" spans="1:13" ht="24">
      <c r="A5" s="27"/>
      <c r="B5" s="27"/>
      <c r="C5" s="27"/>
      <c r="D5" s="27"/>
      <c r="E5" s="27"/>
    </row>
    <row r="6" spans="1:13" ht="28.5">
      <c r="A6" s="151" t="s">
        <v>83</v>
      </c>
      <c r="B6" s="151"/>
      <c r="C6" s="151"/>
      <c r="D6" s="151"/>
      <c r="E6" s="151"/>
    </row>
    <row r="7" spans="1:13" ht="28.5">
      <c r="A7" s="29"/>
      <c r="B7" s="29"/>
      <c r="C7" s="29"/>
      <c r="D7" s="29"/>
      <c r="E7" s="29"/>
    </row>
    <row r="8" spans="1:13" ht="48.75" thickBot="1">
      <c r="A8" s="175" t="s">
        <v>57</v>
      </c>
      <c r="C8" s="3" t="s">
        <v>152</v>
      </c>
      <c r="E8" s="41" t="s">
        <v>153</v>
      </c>
    </row>
    <row r="9" spans="1:13" ht="24.75" thickBot="1">
      <c r="A9" s="176" t="s">
        <v>57</v>
      </c>
      <c r="C9" s="3" t="s">
        <v>22</v>
      </c>
      <c r="E9" s="3" t="s">
        <v>22</v>
      </c>
    </row>
    <row r="10" spans="1:13" ht="24.75">
      <c r="A10" s="2" t="s">
        <v>66</v>
      </c>
      <c r="C10" s="118">
        <v>0</v>
      </c>
      <c r="D10" s="118"/>
      <c r="E10" s="118">
        <v>390039553</v>
      </c>
    </row>
    <row r="11" spans="1:13" ht="24.75">
      <c r="A11" s="2" t="s">
        <v>111</v>
      </c>
      <c r="C11" s="118">
        <v>0</v>
      </c>
      <c r="D11" s="118"/>
      <c r="E11" s="118">
        <v>2424</v>
      </c>
    </row>
    <row r="12" spans="1:13" ht="24.75">
      <c r="A12" s="2" t="s">
        <v>112</v>
      </c>
      <c r="C12" s="118">
        <v>127386936</v>
      </c>
      <c r="D12" s="118"/>
      <c r="E12" s="118">
        <v>316962154</v>
      </c>
    </row>
    <row r="13" spans="1:13" ht="27" thickBot="1">
      <c r="A13" s="2" t="s">
        <v>38</v>
      </c>
      <c r="C13" s="119">
        <f>SUM(C10:C12)</f>
        <v>127386936</v>
      </c>
      <c r="D13" s="9"/>
      <c r="E13" s="119">
        <f>SUM(E10:E12)</f>
        <v>707004131</v>
      </c>
    </row>
    <row r="14" spans="1:13" ht="23.25" thickTop="1">
      <c r="M14" s="32"/>
    </row>
    <row r="15" spans="1:13">
      <c r="M15" s="32"/>
    </row>
    <row r="16" spans="1:13">
      <c r="M16" s="32"/>
    </row>
    <row r="17" spans="13:13">
      <c r="M17" s="32"/>
    </row>
    <row r="18" spans="13:13">
      <c r="M18" s="32"/>
    </row>
    <row r="19" spans="13:13">
      <c r="M19" s="32"/>
    </row>
    <row r="20" spans="13:13">
      <c r="M20" s="32"/>
    </row>
    <row r="21" spans="13:13">
      <c r="M21" s="32"/>
    </row>
    <row r="22" spans="13:13">
      <c r="M22" s="32"/>
    </row>
    <row r="23" spans="13:13">
      <c r="M23" s="32"/>
    </row>
    <row r="24" spans="13:13">
      <c r="M24" s="32"/>
    </row>
    <row r="25" spans="13:13">
      <c r="M25" s="32"/>
    </row>
    <row r="26" spans="13:13">
      <c r="M26" s="32"/>
    </row>
    <row r="27" spans="13:13">
      <c r="M27" s="32"/>
    </row>
    <row r="28" spans="13:13">
      <c r="M28" s="32"/>
    </row>
    <row r="29" spans="13:13">
      <c r="M29" s="32"/>
    </row>
    <row r="30" spans="13:13">
      <c r="M30" s="32"/>
    </row>
    <row r="31" spans="13:13">
      <c r="M31" s="32"/>
    </row>
    <row r="32" spans="13:13">
      <c r="M32" s="32"/>
    </row>
    <row r="33" spans="13:13">
      <c r="M33" s="32"/>
    </row>
    <row r="34" spans="13:13">
      <c r="M34" s="32"/>
    </row>
    <row r="35" spans="13:13">
      <c r="M35" s="32"/>
    </row>
    <row r="36" spans="13:13">
      <c r="M36" s="32"/>
    </row>
    <row r="37" spans="13:13">
      <c r="M37" s="32"/>
    </row>
    <row r="38" spans="13:13">
      <c r="M38" s="32"/>
    </row>
    <row r="39" spans="13:13">
      <c r="M39" s="32"/>
    </row>
    <row r="40" spans="13:13">
      <c r="M40" s="32"/>
    </row>
    <row r="41" spans="13:13">
      <c r="M41" s="32"/>
    </row>
    <row r="42" spans="13:13">
      <c r="M42" s="32"/>
    </row>
    <row r="43" spans="13:13">
      <c r="M43" s="32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42"/>
  <sheetViews>
    <sheetView rightToLeft="1" view="pageBreakPreview" topLeftCell="A4" zoomScale="50" zoomScaleNormal="60" zoomScaleSheetLayoutView="50" workbookViewId="0">
      <selection activeCell="C6" sqref="C6"/>
    </sheetView>
  </sheetViews>
  <sheetFormatPr defaultColWidth="9.140625" defaultRowHeight="31.5"/>
  <cols>
    <col min="1" max="1" width="51.7109375" style="128" customWidth="1"/>
    <col min="2" max="2" width="1" style="128" customWidth="1"/>
    <col min="3" max="3" width="20.5703125" style="128" customWidth="1"/>
    <col min="4" max="4" width="1" style="128" customWidth="1"/>
    <col min="5" max="5" width="31.28515625" style="128" bestFit="1" customWidth="1"/>
    <col min="6" max="6" width="0.7109375" style="128" customWidth="1"/>
    <col min="7" max="7" width="30" style="128" bestFit="1" customWidth="1"/>
    <col min="8" max="8" width="1.140625" style="128" customWidth="1"/>
    <col min="9" max="9" width="28.42578125" style="128" bestFit="1" customWidth="1"/>
    <col min="10" max="10" width="1.42578125" style="128" customWidth="1"/>
    <col min="11" max="11" width="33.42578125" style="128" customWidth="1"/>
    <col min="12" max="12" width="0.7109375" style="128" customWidth="1"/>
    <col min="13" max="13" width="20.85546875" style="128" bestFit="1" customWidth="1"/>
    <col min="14" max="14" width="0.85546875" style="128" customWidth="1"/>
    <col min="15" max="15" width="29.85546875" style="128" bestFit="1" customWidth="1"/>
    <col min="16" max="16" width="1" style="128" customWidth="1"/>
    <col min="17" max="17" width="20.5703125" style="128" bestFit="1" customWidth="1"/>
    <col min="18" max="18" width="1" style="128" customWidth="1"/>
    <col min="19" max="19" width="18.140625" style="128" bestFit="1" customWidth="1"/>
    <col min="20" max="20" width="1" style="128" customWidth="1"/>
    <col min="21" max="21" width="33" style="128" customWidth="1"/>
    <col min="22" max="22" width="0.85546875" style="128" customWidth="1"/>
    <col min="23" max="23" width="32.7109375" style="128" customWidth="1"/>
    <col min="24" max="24" width="1" style="128" customWidth="1"/>
    <col min="25" max="25" width="19.5703125" style="128" customWidth="1"/>
    <col min="26" max="26" width="1.85546875" style="128" customWidth="1"/>
    <col min="27" max="16384" width="9.140625" style="128"/>
  </cols>
  <sheetData>
    <row r="2" spans="1:25" ht="47.25" customHeight="1">
      <c r="A2" s="141" t="s">
        <v>67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</row>
    <row r="3" spans="1:25" ht="47.25" customHeight="1">
      <c r="A3" s="141" t="s">
        <v>96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</row>
    <row r="4" spans="1:25" ht="47.25" customHeight="1">
      <c r="A4" s="141" t="s">
        <v>149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</row>
    <row r="5" spans="1:25" ht="47.25" customHeight="1">
      <c r="A5" s="129"/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</row>
    <row r="6" spans="1:25" s="130" customFormat="1" ht="47.25" customHeight="1">
      <c r="A6" s="113" t="s">
        <v>68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</row>
    <row r="7" spans="1:25" s="130" customFormat="1" ht="47.25" customHeight="1">
      <c r="A7" s="113" t="s">
        <v>69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</row>
    <row r="8" spans="1:25">
      <c r="C8" s="131"/>
      <c r="D8" s="131"/>
      <c r="E8" s="131"/>
      <c r="F8" s="131"/>
      <c r="G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</row>
    <row r="9" spans="1:25" ht="40.5" customHeight="1">
      <c r="A9" s="143" t="s">
        <v>3</v>
      </c>
      <c r="C9" s="142" t="s">
        <v>143</v>
      </c>
      <c r="D9" s="142" t="s">
        <v>105</v>
      </c>
      <c r="E9" s="142" t="s">
        <v>105</v>
      </c>
      <c r="F9" s="142" t="s">
        <v>105</v>
      </c>
      <c r="G9" s="142" t="s">
        <v>105</v>
      </c>
      <c r="I9" s="142" t="s">
        <v>4</v>
      </c>
      <c r="J9" s="142" t="s">
        <v>4</v>
      </c>
      <c r="K9" s="142" t="s">
        <v>4</v>
      </c>
      <c r="L9" s="142" t="s">
        <v>4</v>
      </c>
      <c r="M9" s="142" t="s">
        <v>4</v>
      </c>
      <c r="N9" s="142" t="s">
        <v>4</v>
      </c>
      <c r="O9" s="142" t="s">
        <v>4</v>
      </c>
      <c r="Q9" s="142" t="s">
        <v>150</v>
      </c>
      <c r="R9" s="142" t="s">
        <v>106</v>
      </c>
      <c r="S9" s="142" t="s">
        <v>106</v>
      </c>
      <c r="T9" s="142" t="s">
        <v>106</v>
      </c>
      <c r="U9" s="142" t="s">
        <v>106</v>
      </c>
      <c r="V9" s="142" t="s">
        <v>106</v>
      </c>
      <c r="W9" s="142" t="s">
        <v>106</v>
      </c>
      <c r="X9" s="142" t="s">
        <v>106</v>
      </c>
      <c r="Y9" s="142" t="s">
        <v>106</v>
      </c>
    </row>
    <row r="10" spans="1:25" ht="33.75" customHeight="1">
      <c r="A10" s="143" t="s">
        <v>3</v>
      </c>
      <c r="C10" s="144" t="s">
        <v>6</v>
      </c>
      <c r="E10" s="144" t="s">
        <v>7</v>
      </c>
      <c r="G10" s="144" t="s">
        <v>8</v>
      </c>
      <c r="I10" s="143" t="s">
        <v>9</v>
      </c>
      <c r="J10" s="143" t="s">
        <v>9</v>
      </c>
      <c r="K10" s="143" t="s">
        <v>9</v>
      </c>
      <c r="M10" s="143" t="s">
        <v>10</v>
      </c>
      <c r="N10" s="143" t="s">
        <v>10</v>
      </c>
      <c r="O10" s="143" t="s">
        <v>10</v>
      </c>
      <c r="Q10" s="144" t="s">
        <v>6</v>
      </c>
      <c r="S10" s="144" t="s">
        <v>11</v>
      </c>
      <c r="U10" s="144" t="s">
        <v>7</v>
      </c>
      <c r="V10" s="144"/>
      <c r="W10" s="144" t="s">
        <v>8</v>
      </c>
      <c r="Y10" s="145" t="s">
        <v>12</v>
      </c>
    </row>
    <row r="11" spans="1:25" ht="60.75" customHeight="1">
      <c r="A11" s="143" t="s">
        <v>3</v>
      </c>
      <c r="C11" s="142" t="s">
        <v>6</v>
      </c>
      <c r="E11" s="142" t="s">
        <v>7</v>
      </c>
      <c r="G11" s="142" t="s">
        <v>8</v>
      </c>
      <c r="I11" s="112" t="s">
        <v>6</v>
      </c>
      <c r="K11" s="112" t="s">
        <v>7</v>
      </c>
      <c r="M11" s="112" t="s">
        <v>6</v>
      </c>
      <c r="O11" s="112" t="s">
        <v>13</v>
      </c>
      <c r="Q11" s="142" t="s">
        <v>6</v>
      </c>
      <c r="S11" s="142" t="s">
        <v>11</v>
      </c>
      <c r="U11" s="142" t="s">
        <v>7</v>
      </c>
      <c r="V11" s="142"/>
      <c r="W11" s="142"/>
      <c r="Y11" s="146" t="s">
        <v>12</v>
      </c>
    </row>
    <row r="12" spans="1:25" ht="41.25" customHeight="1">
      <c r="A12" s="132" t="s">
        <v>146</v>
      </c>
      <c r="B12" s="132"/>
      <c r="C12" s="127">
        <v>138694</v>
      </c>
      <c r="D12" s="126"/>
      <c r="E12" s="126">
        <v>3192922283</v>
      </c>
      <c r="F12" s="126"/>
      <c r="G12" s="126">
        <v>4910885612.3339996</v>
      </c>
      <c r="H12" s="126"/>
      <c r="I12" s="126">
        <v>0</v>
      </c>
      <c r="J12" s="126"/>
      <c r="K12" s="126">
        <v>0</v>
      </c>
      <c r="L12" s="126"/>
      <c r="M12" s="126">
        <v>-138694</v>
      </c>
      <c r="N12" s="126"/>
      <c r="O12" s="126">
        <v>4466948177</v>
      </c>
      <c r="P12" s="126"/>
      <c r="Q12" s="126">
        <v>0</v>
      </c>
      <c r="R12" s="126"/>
      <c r="S12" s="126">
        <v>0</v>
      </c>
      <c r="T12" s="126"/>
      <c r="U12" s="126">
        <v>0</v>
      </c>
      <c r="V12" s="126"/>
      <c r="W12" s="126">
        <v>0</v>
      </c>
      <c r="Y12" s="133">
        <f>W12/2649973090962</f>
        <v>0</v>
      </c>
    </row>
    <row r="13" spans="1:25" ht="41.25" customHeight="1">
      <c r="A13" s="132" t="s">
        <v>107</v>
      </c>
      <c r="B13" s="132"/>
      <c r="C13" s="127">
        <v>28666666</v>
      </c>
      <c r="D13" s="126"/>
      <c r="E13" s="126">
        <v>175790331699</v>
      </c>
      <c r="F13" s="126"/>
      <c r="G13" s="126">
        <v>165277376156.34</v>
      </c>
      <c r="H13" s="126"/>
      <c r="I13" s="126">
        <v>3400000</v>
      </c>
      <c r="J13" s="126"/>
      <c r="K13" s="126">
        <v>19177949759</v>
      </c>
      <c r="L13" s="126"/>
      <c r="M13" s="126">
        <v>0</v>
      </c>
      <c r="N13" s="126"/>
      <c r="O13" s="126">
        <v>0</v>
      </c>
      <c r="P13" s="126"/>
      <c r="Q13" s="126">
        <v>32066666</v>
      </c>
      <c r="R13" s="126"/>
      <c r="S13" s="126">
        <v>5500</v>
      </c>
      <c r="T13" s="126"/>
      <c r="U13" s="126">
        <v>194968281458</v>
      </c>
      <c r="V13" s="126"/>
      <c r="W13" s="126">
        <v>175317281355.14999</v>
      </c>
      <c r="Y13" s="133">
        <f>W13/2649973090962</f>
        <v>6.6158136455455804E-2</v>
      </c>
    </row>
    <row r="14" spans="1:25" ht="41.25" customHeight="1">
      <c r="A14" s="132" t="s">
        <v>93</v>
      </c>
      <c r="B14" s="132"/>
      <c r="C14" s="127">
        <v>22800000</v>
      </c>
      <c r="D14" s="126"/>
      <c r="E14" s="126">
        <v>89531431752</v>
      </c>
      <c r="F14" s="126"/>
      <c r="G14" s="126">
        <v>82996813080</v>
      </c>
      <c r="H14" s="126"/>
      <c r="I14" s="126">
        <v>9600000</v>
      </c>
      <c r="J14" s="126"/>
      <c r="K14" s="126">
        <v>35178367154</v>
      </c>
      <c r="L14" s="126"/>
      <c r="M14" s="126">
        <v>0</v>
      </c>
      <c r="N14" s="126"/>
      <c r="O14" s="126">
        <v>0</v>
      </c>
      <c r="P14" s="126"/>
      <c r="Q14" s="126">
        <v>32400000</v>
      </c>
      <c r="R14" s="126"/>
      <c r="S14" s="126">
        <v>3503</v>
      </c>
      <c r="T14" s="126"/>
      <c r="U14" s="126">
        <v>124709798906</v>
      </c>
      <c r="V14" s="126"/>
      <c r="W14" s="126">
        <v>112821891660</v>
      </c>
      <c r="Y14" s="133">
        <f t="shared" ref="Y14:Y38" si="0">W14/2649973090962</f>
        <v>4.2574731058511658E-2</v>
      </c>
    </row>
    <row r="15" spans="1:25" ht="41.25" customHeight="1">
      <c r="A15" s="132" t="s">
        <v>84</v>
      </c>
      <c r="B15" s="132"/>
      <c r="C15" s="127">
        <v>881723</v>
      </c>
      <c r="D15" s="126"/>
      <c r="E15" s="126">
        <v>105942179865</v>
      </c>
      <c r="F15" s="126"/>
      <c r="G15" s="126">
        <v>135661071078.657</v>
      </c>
      <c r="H15" s="126"/>
      <c r="I15" s="126">
        <v>0</v>
      </c>
      <c r="J15" s="126"/>
      <c r="K15" s="126">
        <v>0</v>
      </c>
      <c r="L15" s="126"/>
      <c r="M15" s="126">
        <v>-881723</v>
      </c>
      <c r="N15" s="126"/>
      <c r="O15" s="126">
        <v>165792756363</v>
      </c>
      <c r="P15" s="126"/>
      <c r="Q15" s="126">
        <v>0</v>
      </c>
      <c r="R15" s="126"/>
      <c r="S15" s="126">
        <v>0</v>
      </c>
      <c r="T15" s="126"/>
      <c r="U15" s="126">
        <v>0</v>
      </c>
      <c r="V15" s="126"/>
      <c r="W15" s="126">
        <v>0</v>
      </c>
      <c r="Y15" s="133">
        <f t="shared" si="0"/>
        <v>0</v>
      </c>
    </row>
    <row r="16" spans="1:25" ht="41.25" customHeight="1">
      <c r="A16" s="132" t="s">
        <v>85</v>
      </c>
      <c r="B16" s="132"/>
      <c r="C16" s="127">
        <v>3000000</v>
      </c>
      <c r="D16" s="126"/>
      <c r="E16" s="126">
        <v>96161117383</v>
      </c>
      <c r="F16" s="126"/>
      <c r="G16" s="126">
        <v>228760726500</v>
      </c>
      <c r="H16" s="126"/>
      <c r="I16" s="126">
        <v>0</v>
      </c>
      <c r="J16" s="126"/>
      <c r="K16" s="126">
        <v>0</v>
      </c>
      <c r="L16" s="126"/>
      <c r="M16" s="126">
        <v>-1250000</v>
      </c>
      <c r="N16" s="126"/>
      <c r="O16" s="126">
        <v>114925980398</v>
      </c>
      <c r="P16" s="126"/>
      <c r="Q16" s="126">
        <v>1750000</v>
      </c>
      <c r="R16" s="126"/>
      <c r="S16" s="126">
        <v>90370</v>
      </c>
      <c r="T16" s="126"/>
      <c r="U16" s="126">
        <v>56093985132</v>
      </c>
      <c r="V16" s="126"/>
      <c r="W16" s="126">
        <v>157206522375</v>
      </c>
      <c r="Y16" s="133">
        <f t="shared" si="0"/>
        <v>5.9323818385616317E-2</v>
      </c>
    </row>
    <row r="17" spans="1:25" ht="41.25" customHeight="1">
      <c r="A17" s="132" t="s">
        <v>86</v>
      </c>
      <c r="B17" s="132"/>
      <c r="C17" s="127">
        <v>4000000</v>
      </c>
      <c r="D17" s="126"/>
      <c r="E17" s="126">
        <v>86857151279</v>
      </c>
      <c r="F17" s="126"/>
      <c r="G17" s="126">
        <v>115866468000</v>
      </c>
      <c r="H17" s="126"/>
      <c r="I17" s="126">
        <v>0</v>
      </c>
      <c r="J17" s="126"/>
      <c r="K17" s="126">
        <v>0</v>
      </c>
      <c r="L17" s="126"/>
      <c r="M17" s="126">
        <v>0</v>
      </c>
      <c r="N17" s="126"/>
      <c r="O17" s="126">
        <v>0</v>
      </c>
      <c r="P17" s="126"/>
      <c r="Q17" s="126">
        <v>4000000</v>
      </c>
      <c r="R17" s="126"/>
      <c r="S17" s="126">
        <v>24840</v>
      </c>
      <c r="T17" s="126"/>
      <c r="U17" s="126">
        <v>86857151279</v>
      </c>
      <c r="V17" s="126"/>
      <c r="W17" s="126">
        <v>98768808000</v>
      </c>
      <c r="Y17" s="133">
        <f t="shared" si="0"/>
        <v>3.7271626771177777E-2</v>
      </c>
    </row>
    <row r="18" spans="1:25" ht="41.25" customHeight="1">
      <c r="A18" s="132" t="s">
        <v>124</v>
      </c>
      <c r="B18" s="132"/>
      <c r="C18" s="127">
        <v>100000</v>
      </c>
      <c r="D18" s="126"/>
      <c r="E18" s="126">
        <v>1425067574</v>
      </c>
      <c r="F18" s="126"/>
      <c r="G18" s="126">
        <v>1696843350</v>
      </c>
      <c r="H18" s="126"/>
      <c r="I18" s="126">
        <v>4434567</v>
      </c>
      <c r="J18" s="126"/>
      <c r="K18" s="126">
        <v>0</v>
      </c>
      <c r="L18" s="126"/>
      <c r="M18" s="126">
        <v>0</v>
      </c>
      <c r="N18" s="126"/>
      <c r="O18" s="126">
        <v>0</v>
      </c>
      <c r="P18" s="126"/>
      <c r="Q18" s="126">
        <v>4534567</v>
      </c>
      <c r="R18" s="126"/>
      <c r="S18" s="126">
        <v>18240</v>
      </c>
      <c r="T18" s="126"/>
      <c r="U18" s="126">
        <v>68916297136</v>
      </c>
      <c r="V18" s="126"/>
      <c r="W18" s="126">
        <v>82218374592.623993</v>
      </c>
      <c r="Y18" s="133">
        <f t="shared" si="0"/>
        <v>3.1026116783237551E-2</v>
      </c>
    </row>
    <row r="19" spans="1:25" ht="41.25" customHeight="1">
      <c r="A19" s="132" t="s">
        <v>138</v>
      </c>
      <c r="B19" s="132"/>
      <c r="C19" s="127">
        <v>4000000</v>
      </c>
      <c r="D19" s="126"/>
      <c r="E19" s="126">
        <v>46999591257</v>
      </c>
      <c r="F19" s="126"/>
      <c r="G19" s="126">
        <v>39324618000</v>
      </c>
      <c r="H19" s="126"/>
      <c r="I19" s="126">
        <v>0</v>
      </c>
      <c r="J19" s="126"/>
      <c r="K19" s="126">
        <v>0</v>
      </c>
      <c r="L19" s="126"/>
      <c r="M19" s="126">
        <v>0</v>
      </c>
      <c r="N19" s="126"/>
      <c r="O19" s="126">
        <v>0</v>
      </c>
      <c r="P19" s="126"/>
      <c r="Q19" s="126">
        <v>4000000</v>
      </c>
      <c r="R19" s="126"/>
      <c r="S19" s="126">
        <v>10840</v>
      </c>
      <c r="T19" s="126"/>
      <c r="U19" s="126">
        <v>46999591257</v>
      </c>
      <c r="V19" s="126"/>
      <c r="W19" s="126">
        <v>43102008000</v>
      </c>
      <c r="Y19" s="133">
        <f t="shared" si="0"/>
        <v>1.6265073840562281E-2</v>
      </c>
    </row>
    <row r="20" spans="1:25" ht="41.25" customHeight="1">
      <c r="A20" s="132" t="s">
        <v>102</v>
      </c>
      <c r="B20" s="132"/>
      <c r="C20" s="127">
        <v>400000</v>
      </c>
      <c r="D20" s="126"/>
      <c r="E20" s="126">
        <v>37455137828</v>
      </c>
      <c r="F20" s="126"/>
      <c r="G20" s="126">
        <v>37654216380</v>
      </c>
      <c r="H20" s="126"/>
      <c r="I20" s="126">
        <v>0</v>
      </c>
      <c r="J20" s="126"/>
      <c r="K20" s="126">
        <v>0</v>
      </c>
      <c r="L20" s="126"/>
      <c r="M20" s="126">
        <v>0</v>
      </c>
      <c r="N20" s="126"/>
      <c r="O20" s="126">
        <v>0</v>
      </c>
      <c r="P20" s="126"/>
      <c r="Q20" s="126">
        <v>400000</v>
      </c>
      <c r="R20" s="126"/>
      <c r="S20" s="126">
        <v>100897</v>
      </c>
      <c r="T20" s="126"/>
      <c r="U20" s="126">
        <v>37455137828</v>
      </c>
      <c r="V20" s="126"/>
      <c r="W20" s="126">
        <v>40118665140</v>
      </c>
      <c r="Y20" s="133">
        <f t="shared" si="0"/>
        <v>1.5139272650287939E-2</v>
      </c>
    </row>
    <row r="21" spans="1:25" ht="41.25" customHeight="1">
      <c r="A21" s="132" t="s">
        <v>140</v>
      </c>
      <c r="B21" s="132"/>
      <c r="C21" s="127">
        <v>4400000</v>
      </c>
      <c r="D21" s="126"/>
      <c r="E21" s="126">
        <v>62595277580</v>
      </c>
      <c r="F21" s="126"/>
      <c r="G21" s="126">
        <v>67050660600</v>
      </c>
      <c r="H21" s="126"/>
      <c r="I21" s="126">
        <v>82223</v>
      </c>
      <c r="J21" s="126"/>
      <c r="K21" s="126">
        <v>1139022350</v>
      </c>
      <c r="L21" s="126"/>
      <c r="M21" s="126">
        <v>-4482223</v>
      </c>
      <c r="N21" s="126"/>
      <c r="O21" s="126">
        <v>682163237</v>
      </c>
      <c r="P21" s="126"/>
      <c r="Q21" s="126">
        <v>0</v>
      </c>
      <c r="R21" s="126"/>
      <c r="S21" s="126">
        <v>0</v>
      </c>
      <c r="T21" s="126"/>
      <c r="U21" s="126">
        <v>0</v>
      </c>
      <c r="V21" s="126"/>
      <c r="W21" s="126">
        <v>0</v>
      </c>
      <c r="Y21" s="133">
        <f t="shared" si="0"/>
        <v>0</v>
      </c>
    </row>
    <row r="22" spans="1:25" ht="41.25" customHeight="1">
      <c r="A22" s="132" t="s">
        <v>109</v>
      </c>
      <c r="B22" s="132"/>
      <c r="C22" s="127">
        <v>3000000</v>
      </c>
      <c r="D22" s="126"/>
      <c r="E22" s="126">
        <v>41296588983</v>
      </c>
      <c r="F22" s="126"/>
      <c r="G22" s="126">
        <v>36769909500</v>
      </c>
      <c r="H22" s="126"/>
      <c r="I22" s="126">
        <v>0</v>
      </c>
      <c r="J22" s="126"/>
      <c r="K22" s="126">
        <v>0</v>
      </c>
      <c r="L22" s="126"/>
      <c r="M22" s="126">
        <v>0</v>
      </c>
      <c r="N22" s="126"/>
      <c r="O22" s="126">
        <v>0</v>
      </c>
      <c r="P22" s="126"/>
      <c r="Q22" s="126">
        <v>3000000</v>
      </c>
      <c r="R22" s="126"/>
      <c r="S22" s="126">
        <v>11650</v>
      </c>
      <c r="T22" s="126"/>
      <c r="U22" s="126">
        <v>41296588983</v>
      </c>
      <c r="V22" s="126"/>
      <c r="W22" s="126">
        <v>34742047500</v>
      </c>
      <c r="Y22" s="133">
        <f t="shared" si="0"/>
        <v>1.3110339730803777E-2</v>
      </c>
    </row>
    <row r="23" spans="1:25" ht="41.25" customHeight="1">
      <c r="A23" s="132" t="s">
        <v>87</v>
      </c>
      <c r="B23" s="132"/>
      <c r="C23" s="127">
        <v>2523908</v>
      </c>
      <c r="D23" s="126"/>
      <c r="E23" s="126">
        <v>56436536152</v>
      </c>
      <c r="F23" s="126"/>
      <c r="G23" s="126">
        <v>51507527044.122002</v>
      </c>
      <c r="H23" s="126"/>
      <c r="I23" s="126">
        <v>0</v>
      </c>
      <c r="J23" s="126"/>
      <c r="K23" s="126">
        <v>0</v>
      </c>
      <c r="L23" s="126"/>
      <c r="M23" s="126">
        <v>0</v>
      </c>
      <c r="N23" s="126"/>
      <c r="O23" s="126">
        <v>0</v>
      </c>
      <c r="P23" s="126"/>
      <c r="Q23" s="126">
        <v>2523908</v>
      </c>
      <c r="R23" s="126"/>
      <c r="S23" s="126">
        <v>22640</v>
      </c>
      <c r="T23" s="126"/>
      <c r="U23" s="126">
        <v>56436536152</v>
      </c>
      <c r="V23" s="126"/>
      <c r="W23" s="126">
        <v>56801286521.136002</v>
      </c>
      <c r="Y23" s="133">
        <f t="shared" si="0"/>
        <v>2.1434665399004429E-2</v>
      </c>
    </row>
    <row r="24" spans="1:25" ht="41.25" customHeight="1">
      <c r="A24" s="132" t="s">
        <v>88</v>
      </c>
      <c r="B24" s="132"/>
      <c r="C24" s="127">
        <v>18000000</v>
      </c>
      <c r="D24" s="126"/>
      <c r="E24" s="126">
        <v>229655184507</v>
      </c>
      <c r="F24" s="126"/>
      <c r="G24" s="126">
        <v>246922020000</v>
      </c>
      <c r="H24" s="126"/>
      <c r="I24" s="126">
        <v>0</v>
      </c>
      <c r="J24" s="126"/>
      <c r="K24" s="126">
        <v>0</v>
      </c>
      <c r="L24" s="126"/>
      <c r="M24" s="126">
        <v>-2000000</v>
      </c>
      <c r="N24" s="126"/>
      <c r="O24" s="126">
        <v>30979568501</v>
      </c>
      <c r="P24" s="126"/>
      <c r="Q24" s="126">
        <v>16000000</v>
      </c>
      <c r="R24" s="126"/>
      <c r="S24" s="126">
        <v>16130</v>
      </c>
      <c r="T24" s="126"/>
      <c r="U24" s="126">
        <v>204137941780</v>
      </c>
      <c r="V24" s="126"/>
      <c r="W24" s="126">
        <v>256544424000</v>
      </c>
      <c r="Y24" s="133">
        <f t="shared" si="0"/>
        <v>9.6810199648807979E-2</v>
      </c>
    </row>
    <row r="25" spans="1:25" ht="41.25" customHeight="1">
      <c r="A25" s="132" t="s">
        <v>145</v>
      </c>
      <c r="B25" s="132"/>
      <c r="C25" s="127">
        <v>550000</v>
      </c>
      <c r="D25" s="126"/>
      <c r="E25" s="126">
        <v>26867363497</v>
      </c>
      <c r="F25" s="126"/>
      <c r="G25" s="126">
        <v>25084404427.5</v>
      </c>
      <c r="H25" s="126"/>
      <c r="I25" s="126">
        <v>0</v>
      </c>
      <c r="J25" s="126"/>
      <c r="K25" s="126">
        <v>0</v>
      </c>
      <c r="L25" s="126"/>
      <c r="M25" s="126">
        <v>0</v>
      </c>
      <c r="N25" s="126"/>
      <c r="O25" s="126">
        <v>0</v>
      </c>
      <c r="P25" s="126"/>
      <c r="Q25" s="126">
        <v>550000</v>
      </c>
      <c r="R25" s="126"/>
      <c r="S25" s="126">
        <v>44830</v>
      </c>
      <c r="T25" s="126"/>
      <c r="U25" s="126">
        <v>26867363497</v>
      </c>
      <c r="V25" s="126"/>
      <c r="W25" s="126">
        <v>24509793825</v>
      </c>
      <c r="Y25" s="133">
        <f t="shared" si="0"/>
        <v>9.2490727202450169E-3</v>
      </c>
    </row>
    <row r="26" spans="1:25" ht="41.25" customHeight="1">
      <c r="A26" s="132" t="s">
        <v>89</v>
      </c>
      <c r="B26" s="132"/>
      <c r="C26" s="127">
        <v>14303119</v>
      </c>
      <c r="D26" s="126"/>
      <c r="E26" s="126">
        <v>259315843549</v>
      </c>
      <c r="F26" s="126"/>
      <c r="G26" s="126">
        <v>326019094083.914</v>
      </c>
      <c r="H26" s="126"/>
      <c r="I26" s="126">
        <v>1196881</v>
      </c>
      <c r="J26" s="126"/>
      <c r="K26" s="126">
        <v>28786715291</v>
      </c>
      <c r="L26" s="126"/>
      <c r="M26" s="126">
        <v>0</v>
      </c>
      <c r="N26" s="126"/>
      <c r="O26" s="126">
        <v>0</v>
      </c>
      <c r="P26" s="126"/>
      <c r="Q26" s="126">
        <v>15500000</v>
      </c>
      <c r="R26" s="126"/>
      <c r="S26" s="126">
        <v>25030</v>
      </c>
      <c r="T26" s="126"/>
      <c r="U26" s="126">
        <v>288102558840</v>
      </c>
      <c r="V26" s="126"/>
      <c r="W26" s="126">
        <v>385656608250</v>
      </c>
      <c r="Y26" s="133">
        <f t="shared" si="0"/>
        <v>0.1455322733522543</v>
      </c>
    </row>
    <row r="27" spans="1:25" ht="41.25" customHeight="1">
      <c r="A27" s="132" t="s">
        <v>104</v>
      </c>
      <c r="B27" s="132"/>
      <c r="C27" s="127">
        <v>4000000</v>
      </c>
      <c r="D27" s="126"/>
      <c r="E27" s="126">
        <v>101628846577</v>
      </c>
      <c r="F27" s="126"/>
      <c r="G27" s="126">
        <v>80955432000</v>
      </c>
      <c r="H27" s="126"/>
      <c r="I27" s="126">
        <v>4000000</v>
      </c>
      <c r="J27" s="126"/>
      <c r="K27" s="126">
        <v>73511154850</v>
      </c>
      <c r="L27" s="126"/>
      <c r="M27" s="126">
        <v>0</v>
      </c>
      <c r="N27" s="126"/>
      <c r="O27" s="126">
        <v>0</v>
      </c>
      <c r="P27" s="126"/>
      <c r="Q27" s="126">
        <v>8000000</v>
      </c>
      <c r="R27" s="126"/>
      <c r="S27" s="126">
        <v>18930</v>
      </c>
      <c r="T27" s="126"/>
      <c r="U27" s="126">
        <v>175140001427</v>
      </c>
      <c r="V27" s="126"/>
      <c r="W27" s="126">
        <v>150538932000</v>
      </c>
      <c r="Y27" s="133">
        <f t="shared" si="0"/>
        <v>5.6807720996650185E-2</v>
      </c>
    </row>
    <row r="28" spans="1:25" ht="41.25" customHeight="1">
      <c r="A28" s="132" t="s">
        <v>144</v>
      </c>
      <c r="B28" s="132"/>
      <c r="C28" s="127">
        <v>607472</v>
      </c>
      <c r="D28" s="126"/>
      <c r="E28" s="126">
        <v>12342878765</v>
      </c>
      <c r="F28" s="126"/>
      <c r="G28" s="126">
        <v>12871223499.204</v>
      </c>
      <c r="H28" s="126"/>
      <c r="I28" s="126">
        <v>0</v>
      </c>
      <c r="J28" s="126"/>
      <c r="K28" s="126">
        <v>0</v>
      </c>
      <c r="L28" s="126"/>
      <c r="M28" s="126">
        <v>-303736</v>
      </c>
      <c r="N28" s="126"/>
      <c r="O28" s="126">
        <v>9859189226</v>
      </c>
      <c r="P28" s="126"/>
      <c r="Q28" s="126">
        <v>303736</v>
      </c>
      <c r="R28" s="126"/>
      <c r="S28" s="126">
        <v>34153</v>
      </c>
      <c r="T28" s="126"/>
      <c r="U28" s="126">
        <v>6171439382</v>
      </c>
      <c r="V28" s="126"/>
      <c r="W28" s="126">
        <v>10311773309.132401</v>
      </c>
      <c r="Y28" s="133">
        <f t="shared" si="0"/>
        <v>3.8912747243742742E-3</v>
      </c>
    </row>
    <row r="29" spans="1:25" ht="41.25" customHeight="1">
      <c r="A29" s="132" t="s">
        <v>103</v>
      </c>
      <c r="B29" s="132"/>
      <c r="C29" s="127">
        <v>1536666</v>
      </c>
      <c r="D29" s="126"/>
      <c r="E29" s="126">
        <v>31895630737</v>
      </c>
      <c r="F29" s="126"/>
      <c r="G29" s="126">
        <v>24669493822.395</v>
      </c>
      <c r="H29" s="126"/>
      <c r="I29" s="126">
        <v>0</v>
      </c>
      <c r="J29" s="126"/>
      <c r="K29" s="126">
        <v>0</v>
      </c>
      <c r="L29" s="126"/>
      <c r="M29" s="126">
        <v>0</v>
      </c>
      <c r="N29" s="126"/>
      <c r="O29" s="126">
        <v>0</v>
      </c>
      <c r="P29" s="126"/>
      <c r="Q29" s="126">
        <v>1536666</v>
      </c>
      <c r="R29" s="126"/>
      <c r="S29" s="126">
        <v>13560</v>
      </c>
      <c r="T29" s="126"/>
      <c r="U29" s="126">
        <v>31895630737</v>
      </c>
      <c r="V29" s="126"/>
      <c r="W29" s="126">
        <v>20713209673.787998</v>
      </c>
      <c r="Y29" s="133">
        <f t="shared" si="0"/>
        <v>7.816384907617548E-3</v>
      </c>
    </row>
    <row r="30" spans="1:25" ht="41.25" customHeight="1">
      <c r="A30" s="132" t="s">
        <v>90</v>
      </c>
      <c r="B30" s="132"/>
      <c r="C30" s="127">
        <v>15600000</v>
      </c>
      <c r="D30" s="126"/>
      <c r="E30" s="126">
        <v>145351310395</v>
      </c>
      <c r="F30" s="126"/>
      <c r="G30" s="126">
        <v>156622518000</v>
      </c>
      <c r="H30" s="126"/>
      <c r="I30" s="126">
        <v>4400000</v>
      </c>
      <c r="J30" s="126"/>
      <c r="K30" s="126">
        <v>46163589274</v>
      </c>
      <c r="L30" s="126"/>
      <c r="M30" s="126">
        <v>0</v>
      </c>
      <c r="N30" s="126"/>
      <c r="O30" s="126">
        <v>0</v>
      </c>
      <c r="P30" s="126"/>
      <c r="Q30" s="126">
        <v>20000000</v>
      </c>
      <c r="R30" s="126"/>
      <c r="S30" s="126">
        <v>10550</v>
      </c>
      <c r="T30" s="126"/>
      <c r="U30" s="126">
        <v>191514899669</v>
      </c>
      <c r="V30" s="126"/>
      <c r="W30" s="126">
        <v>209744550000</v>
      </c>
      <c r="Y30" s="133">
        <f t="shared" si="0"/>
        <v>7.9149690506426243E-2</v>
      </c>
    </row>
    <row r="31" spans="1:25" ht="41.25" customHeight="1">
      <c r="A31" s="132" t="s">
        <v>91</v>
      </c>
      <c r="B31" s="132"/>
      <c r="C31" s="127">
        <v>9000000</v>
      </c>
      <c r="D31" s="126"/>
      <c r="E31" s="126">
        <v>168406924580</v>
      </c>
      <c r="F31" s="126"/>
      <c r="G31" s="126">
        <v>160409848500</v>
      </c>
      <c r="H31" s="126"/>
      <c r="I31" s="126">
        <v>0</v>
      </c>
      <c r="J31" s="126"/>
      <c r="K31" s="126">
        <v>0</v>
      </c>
      <c r="L31" s="126"/>
      <c r="M31" s="126">
        <v>0</v>
      </c>
      <c r="N31" s="126"/>
      <c r="O31" s="126">
        <v>0</v>
      </c>
      <c r="P31" s="126"/>
      <c r="Q31" s="126">
        <v>9000000</v>
      </c>
      <c r="R31" s="126"/>
      <c r="S31" s="126">
        <v>16330</v>
      </c>
      <c r="T31" s="126"/>
      <c r="U31" s="126">
        <v>168406924580</v>
      </c>
      <c r="V31" s="126"/>
      <c r="W31" s="126">
        <v>146095528500</v>
      </c>
      <c r="Y31" s="133">
        <f t="shared" si="0"/>
        <v>5.5130947932367128E-2</v>
      </c>
    </row>
    <row r="32" spans="1:25" ht="41.25" customHeight="1">
      <c r="A32" s="132" t="s">
        <v>113</v>
      </c>
      <c r="B32" s="132"/>
      <c r="C32" s="127">
        <v>10000000</v>
      </c>
      <c r="D32" s="126"/>
      <c r="E32" s="126">
        <v>12753714020</v>
      </c>
      <c r="F32" s="126"/>
      <c r="G32" s="126">
        <v>15656287500</v>
      </c>
      <c r="H32" s="126"/>
      <c r="I32" s="126">
        <v>0</v>
      </c>
      <c r="J32" s="126"/>
      <c r="K32" s="126">
        <v>0</v>
      </c>
      <c r="L32" s="126"/>
      <c r="M32" s="126">
        <v>0</v>
      </c>
      <c r="N32" s="126"/>
      <c r="O32" s="126">
        <v>0</v>
      </c>
      <c r="P32" s="126"/>
      <c r="Q32" s="126">
        <v>10000000</v>
      </c>
      <c r="R32" s="126"/>
      <c r="S32" s="126">
        <v>1751</v>
      </c>
      <c r="T32" s="126"/>
      <c r="U32" s="126">
        <v>12753714020</v>
      </c>
      <c r="V32" s="126"/>
      <c r="W32" s="126">
        <v>17405815500</v>
      </c>
      <c r="Y32" s="133">
        <f t="shared" si="0"/>
        <v>6.568298960983523E-3</v>
      </c>
    </row>
    <row r="33" spans="1:25" ht="41.25" customHeight="1">
      <c r="A33" s="132" t="s">
        <v>126</v>
      </c>
      <c r="B33" s="132"/>
      <c r="C33" s="127">
        <v>2400000</v>
      </c>
      <c r="D33" s="126"/>
      <c r="E33" s="126">
        <v>60833809676</v>
      </c>
      <c r="F33" s="126"/>
      <c r="G33" s="126">
        <v>68732593200</v>
      </c>
      <c r="H33" s="126"/>
      <c r="I33" s="126">
        <v>0</v>
      </c>
      <c r="J33" s="126"/>
      <c r="K33" s="126">
        <v>0</v>
      </c>
      <c r="L33" s="126"/>
      <c r="M33" s="126">
        <v>-2400000</v>
      </c>
      <c r="N33" s="126"/>
      <c r="O33" s="126">
        <v>84252693782</v>
      </c>
      <c r="P33" s="126"/>
      <c r="Q33" s="126">
        <v>0</v>
      </c>
      <c r="R33" s="126"/>
      <c r="S33" s="126">
        <v>0</v>
      </c>
      <c r="T33" s="126"/>
      <c r="U33" s="126">
        <v>0</v>
      </c>
      <c r="V33" s="126"/>
      <c r="W33" s="126">
        <v>0</v>
      </c>
      <c r="Y33" s="133">
        <f t="shared" si="0"/>
        <v>0</v>
      </c>
    </row>
    <row r="34" spans="1:25" ht="41.25" customHeight="1">
      <c r="A34" s="132" t="s">
        <v>92</v>
      </c>
      <c r="B34" s="132"/>
      <c r="C34" s="127">
        <v>1370000</v>
      </c>
      <c r="D34" s="126"/>
      <c r="E34" s="126">
        <v>168107346760</v>
      </c>
      <c r="F34" s="126"/>
      <c r="G34" s="126">
        <v>219464609472</v>
      </c>
      <c r="H34" s="126"/>
      <c r="I34" s="126">
        <v>130000</v>
      </c>
      <c r="J34" s="126"/>
      <c r="K34" s="126">
        <v>21843906199</v>
      </c>
      <c r="L34" s="126"/>
      <c r="M34" s="126">
        <v>0</v>
      </c>
      <c r="N34" s="126"/>
      <c r="O34" s="126">
        <v>0</v>
      </c>
      <c r="P34" s="126"/>
      <c r="Q34" s="126">
        <v>1500000</v>
      </c>
      <c r="R34" s="126"/>
      <c r="S34" s="126">
        <v>160159</v>
      </c>
      <c r="T34" s="126"/>
      <c r="U34" s="126">
        <v>189951252959</v>
      </c>
      <c r="V34" s="126"/>
      <c r="W34" s="126">
        <v>238809080925</v>
      </c>
      <c r="Y34" s="133">
        <f t="shared" si="0"/>
        <v>9.0117549396815544E-2</v>
      </c>
    </row>
    <row r="35" spans="1:25" ht="41.25" customHeight="1">
      <c r="A35" s="132" t="s">
        <v>95</v>
      </c>
      <c r="B35" s="132"/>
      <c r="C35" s="127">
        <v>2010000</v>
      </c>
      <c r="D35" s="126"/>
      <c r="E35" s="126">
        <v>23824193046</v>
      </c>
      <c r="F35" s="126"/>
      <c r="G35" s="126">
        <v>42698125485</v>
      </c>
      <c r="H35" s="126"/>
      <c r="I35" s="126">
        <v>0</v>
      </c>
      <c r="J35" s="126"/>
      <c r="K35" s="126">
        <v>0</v>
      </c>
      <c r="L35" s="126"/>
      <c r="M35" s="126">
        <v>-10000</v>
      </c>
      <c r="N35" s="126"/>
      <c r="O35" s="126">
        <v>226842211</v>
      </c>
      <c r="P35" s="126"/>
      <c r="Q35" s="126">
        <v>2000000</v>
      </c>
      <c r="R35" s="126"/>
      <c r="S35" s="126">
        <v>22730</v>
      </c>
      <c r="T35" s="126"/>
      <c r="U35" s="126">
        <v>23705664722</v>
      </c>
      <c r="V35" s="126"/>
      <c r="W35" s="126">
        <v>45189513000</v>
      </c>
      <c r="Y35" s="133">
        <f t="shared" si="0"/>
        <v>1.7052819575460364E-2</v>
      </c>
    </row>
    <row r="36" spans="1:25" ht="41.25" customHeight="1">
      <c r="A36" s="132" t="s">
        <v>110</v>
      </c>
      <c r="B36" s="132"/>
      <c r="C36" s="127">
        <v>6008808</v>
      </c>
      <c r="D36" s="126"/>
      <c r="E36" s="126">
        <v>41420535540</v>
      </c>
      <c r="F36" s="126"/>
      <c r="G36" s="126">
        <v>53649985330.936798</v>
      </c>
      <c r="H36" s="126"/>
      <c r="I36" s="126">
        <v>0</v>
      </c>
      <c r="J36" s="126"/>
      <c r="K36" s="126">
        <v>0</v>
      </c>
      <c r="L36" s="126"/>
      <c r="M36" s="126">
        <v>0</v>
      </c>
      <c r="N36" s="126"/>
      <c r="O36" s="126">
        <v>0</v>
      </c>
      <c r="P36" s="126"/>
      <c r="Q36" s="126">
        <v>6008808</v>
      </c>
      <c r="R36" s="126"/>
      <c r="S36" s="126">
        <v>8982</v>
      </c>
      <c r="T36" s="126"/>
      <c r="U36" s="126">
        <v>41420535540</v>
      </c>
      <c r="V36" s="126"/>
      <c r="W36" s="126">
        <v>53649985330.936798</v>
      </c>
      <c r="Y36" s="133">
        <f t="shared" si="0"/>
        <v>2.0245483063173537E-2</v>
      </c>
    </row>
    <row r="37" spans="1:25" ht="41.25" customHeight="1">
      <c r="A37" s="132" t="s">
        <v>154</v>
      </c>
      <c r="B37" s="132"/>
      <c r="C37" s="127">
        <v>0</v>
      </c>
      <c r="D37" s="126"/>
      <c r="E37" s="126">
        <v>0</v>
      </c>
      <c r="F37" s="126"/>
      <c r="G37" s="126">
        <v>0</v>
      </c>
      <c r="H37" s="126"/>
      <c r="I37" s="126">
        <v>639927</v>
      </c>
      <c r="J37" s="126"/>
      <c r="K37" s="126">
        <v>129390935953</v>
      </c>
      <c r="L37" s="126"/>
      <c r="M37" s="126">
        <v>0</v>
      </c>
      <c r="N37" s="126"/>
      <c r="O37" s="126">
        <v>0</v>
      </c>
      <c r="P37" s="126"/>
      <c r="Q37" s="126">
        <v>639927</v>
      </c>
      <c r="R37" s="126"/>
      <c r="S37" s="126">
        <v>203260</v>
      </c>
      <c r="T37" s="126"/>
      <c r="U37" s="126">
        <v>129390935953</v>
      </c>
      <c r="V37" s="126"/>
      <c r="W37" s="126">
        <v>129297636225.981</v>
      </c>
      <c r="Y37" s="133">
        <f t="shared" si="0"/>
        <v>4.8792056291802964E-2</v>
      </c>
    </row>
    <row r="38" spans="1:25" ht="41.25" customHeight="1">
      <c r="A38" s="132" t="s">
        <v>155</v>
      </c>
      <c r="B38" s="132"/>
      <c r="C38" s="127">
        <v>0</v>
      </c>
      <c r="D38" s="126"/>
      <c r="E38" s="126">
        <v>0</v>
      </c>
      <c r="F38" s="126"/>
      <c r="G38" s="126">
        <v>0</v>
      </c>
      <c r="H38" s="126"/>
      <c r="I38" s="126">
        <v>20000000</v>
      </c>
      <c r="J38" s="126"/>
      <c r="K38" s="126">
        <v>35853239897</v>
      </c>
      <c r="L38" s="126"/>
      <c r="M38" s="126">
        <v>0</v>
      </c>
      <c r="N38" s="126"/>
      <c r="O38" s="126">
        <v>0</v>
      </c>
      <c r="P38" s="126"/>
      <c r="Q38" s="126">
        <v>20000000</v>
      </c>
      <c r="R38" s="126"/>
      <c r="S38" s="126">
        <v>1758</v>
      </c>
      <c r="T38" s="126"/>
      <c r="U38" s="126">
        <v>35853239897</v>
      </c>
      <c r="V38" s="126"/>
      <c r="W38" s="126">
        <v>34950798000</v>
      </c>
      <c r="Y38" s="133">
        <f t="shared" si="0"/>
        <v>1.3189114304293585E-2</v>
      </c>
    </row>
    <row r="39" spans="1:25" ht="41.25" customHeight="1" thickBot="1">
      <c r="D39" s="134"/>
      <c r="E39" s="135">
        <f>SUM(D12:E38)</f>
        <v>2086086915284</v>
      </c>
      <c r="F39" s="134"/>
      <c r="G39" s="135">
        <f>SUM(G12:G38)</f>
        <v>2401232750622.4033</v>
      </c>
      <c r="H39" s="134"/>
      <c r="I39" s="136"/>
      <c r="J39" s="134"/>
      <c r="K39" s="135">
        <f>SUM(K12:K38)</f>
        <v>391044880727</v>
      </c>
      <c r="L39" s="134"/>
      <c r="M39" s="136"/>
      <c r="N39" s="134"/>
      <c r="O39" s="135">
        <f>SUM(O12:O38)</f>
        <v>411186141895</v>
      </c>
      <c r="P39" s="134"/>
      <c r="T39" s="134"/>
      <c r="U39" s="135">
        <f>SUM(U12:U38)</f>
        <v>2239045471134</v>
      </c>
      <c r="V39" s="134"/>
      <c r="W39" s="135">
        <f>SUM(W12:W38)</f>
        <v>2524514533683.7485</v>
      </c>
      <c r="Y39" s="137">
        <f>SUM(Y12:Y38)</f>
        <v>0.95265666745592981</v>
      </c>
    </row>
    <row r="40" spans="1:25" ht="41.25" customHeight="1" thickTop="1">
      <c r="E40" s="138"/>
      <c r="G40" s="138"/>
      <c r="I40" s="136"/>
      <c r="K40" s="136"/>
      <c r="O40" s="136"/>
      <c r="V40" s="138"/>
    </row>
    <row r="41" spans="1:25" ht="41.25" customHeight="1">
      <c r="E41" s="136"/>
      <c r="I41" s="136"/>
      <c r="K41" s="138"/>
      <c r="O41" s="138"/>
      <c r="V41" s="136"/>
    </row>
    <row r="42" spans="1:25">
      <c r="E42" s="138"/>
      <c r="U42" s="136"/>
      <c r="W42" s="136"/>
    </row>
  </sheetData>
  <mergeCells count="18">
    <mergeCell ref="M10:O10"/>
    <mergeCell ref="Q9:Y9"/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V10:V11"/>
    <mergeCell ref="U10:U11"/>
    <mergeCell ref="W10:W11"/>
    <mergeCell ref="I10:K10"/>
  </mergeCells>
  <pageMargins left="0.7" right="0.7" top="0.75" bottom="0.75" header="0.3" footer="0.3"/>
  <pageSetup paperSize="9" scale="2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39"/>
  <sheetViews>
    <sheetView rightToLeft="1" view="pageBreakPreview" zoomScale="70" zoomScaleNormal="100" zoomScaleSheetLayoutView="70" workbookViewId="0">
      <selection activeCell="A19" sqref="A19"/>
    </sheetView>
  </sheetViews>
  <sheetFormatPr defaultColWidth="9.140625" defaultRowHeight="24.75"/>
  <cols>
    <col min="1" max="1" width="27" style="9" bestFit="1" customWidth="1"/>
    <col min="2" max="2" width="1" style="9" customWidth="1"/>
    <col min="3" max="3" width="31.42578125" style="9" customWidth="1"/>
    <col min="4" max="4" width="3" style="9" customWidth="1"/>
    <col min="5" max="5" width="20.5703125" style="9" customWidth="1"/>
    <col min="6" max="6" width="1" style="9" customWidth="1"/>
    <col min="7" max="7" width="16.5703125" style="9" customWidth="1"/>
    <col min="8" max="8" width="2.28515625" style="9" customWidth="1"/>
    <col min="9" max="9" width="9" style="9" customWidth="1"/>
    <col min="10" max="10" width="1" style="9" customWidth="1"/>
    <col min="11" max="11" width="22.85546875" style="9" bestFit="1" customWidth="1"/>
    <col min="12" max="12" width="1" style="9" customWidth="1"/>
    <col min="13" max="13" width="23.5703125" style="9" bestFit="1" customWidth="1"/>
    <col min="14" max="14" width="1" style="9" customWidth="1"/>
    <col min="15" max="15" width="23" style="9" bestFit="1" customWidth="1"/>
    <col min="16" max="16" width="1" style="9" customWidth="1"/>
    <col min="17" max="17" width="22.5703125" style="9" bestFit="1" customWidth="1"/>
    <col min="18" max="18" width="1" style="9" customWidth="1"/>
    <col min="19" max="19" width="15.85546875" style="9" customWidth="1"/>
    <col min="20" max="20" width="1" style="9" customWidth="1"/>
    <col min="21" max="21" width="9.140625" style="9" customWidth="1"/>
    <col min="22" max="16384" width="9.140625" style="9"/>
  </cols>
  <sheetData>
    <row r="2" spans="1:19" ht="26.25">
      <c r="D2" s="10"/>
      <c r="E2" s="147" t="s">
        <v>67</v>
      </c>
      <c r="F2" s="147" t="s">
        <v>0</v>
      </c>
      <c r="G2" s="147" t="s">
        <v>0</v>
      </c>
      <c r="H2" s="147" t="s">
        <v>0</v>
      </c>
      <c r="I2" s="147"/>
      <c r="J2" s="147"/>
      <c r="K2" s="147"/>
      <c r="L2" s="147"/>
      <c r="M2" s="147"/>
    </row>
    <row r="3" spans="1:19" ht="26.25">
      <c r="D3" s="10"/>
      <c r="E3" s="147" t="s">
        <v>1</v>
      </c>
      <c r="F3" s="147" t="s">
        <v>1</v>
      </c>
      <c r="G3" s="147" t="s">
        <v>1</v>
      </c>
      <c r="H3" s="147" t="s">
        <v>1</v>
      </c>
      <c r="I3" s="147"/>
      <c r="J3" s="147"/>
      <c r="K3" s="147"/>
      <c r="L3" s="147"/>
      <c r="M3" s="147"/>
    </row>
    <row r="4" spans="1:19" ht="26.25">
      <c r="D4" s="10"/>
      <c r="E4" s="147" t="str">
        <f>سهام!A4</f>
        <v>برای ماه منتهی به 1400/07/30</v>
      </c>
      <c r="F4" s="147" t="s">
        <v>2</v>
      </c>
      <c r="G4" s="147" t="s">
        <v>2</v>
      </c>
      <c r="H4" s="147" t="s">
        <v>2</v>
      </c>
      <c r="I4" s="147"/>
      <c r="J4" s="147"/>
      <c r="K4" s="147"/>
      <c r="L4" s="147"/>
      <c r="M4" s="147"/>
    </row>
    <row r="5" spans="1:19" ht="33.75">
      <c r="A5" s="149" t="s">
        <v>70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</row>
    <row r="6" spans="1:19" ht="27" thickBot="1">
      <c r="A6" s="147" t="s">
        <v>17</v>
      </c>
      <c r="C6" s="148" t="s">
        <v>18</v>
      </c>
      <c r="D6" s="148" t="s">
        <v>18</v>
      </c>
      <c r="E6" s="148" t="s">
        <v>18</v>
      </c>
      <c r="F6" s="148" t="s">
        <v>18</v>
      </c>
      <c r="G6" s="148" t="s">
        <v>18</v>
      </c>
      <c r="H6" s="148" t="s">
        <v>18</v>
      </c>
      <c r="I6" s="148" t="s">
        <v>18</v>
      </c>
      <c r="K6" s="11" t="str">
        <f>سهام!C9</f>
        <v>1400/06/31</v>
      </c>
      <c r="M6" s="148" t="s">
        <v>4</v>
      </c>
      <c r="N6" s="148" t="s">
        <v>4</v>
      </c>
      <c r="O6" s="148" t="s">
        <v>4</v>
      </c>
      <c r="Q6" s="148" t="str">
        <f>سهام!Q9</f>
        <v>1400/07/30</v>
      </c>
      <c r="R6" s="148" t="s">
        <v>5</v>
      </c>
      <c r="S6" s="148" t="s">
        <v>5</v>
      </c>
    </row>
    <row r="7" spans="1:19" ht="52.5">
      <c r="A7" s="147" t="s">
        <v>17</v>
      </c>
      <c r="C7" s="12" t="s">
        <v>19</v>
      </c>
      <c r="E7" s="12" t="s">
        <v>20</v>
      </c>
      <c r="G7" s="12" t="s">
        <v>21</v>
      </c>
      <c r="I7" s="12" t="s">
        <v>15</v>
      </c>
      <c r="K7" s="12" t="s">
        <v>22</v>
      </c>
      <c r="M7" s="12" t="s">
        <v>23</v>
      </c>
      <c r="O7" s="12" t="s">
        <v>24</v>
      </c>
      <c r="Q7" s="12" t="s">
        <v>22</v>
      </c>
      <c r="S7" s="40" t="s">
        <v>16</v>
      </c>
    </row>
    <row r="8" spans="1:19" ht="26.25">
      <c r="A8" s="13" t="s">
        <v>26</v>
      </c>
      <c r="C8" s="9" t="s">
        <v>27</v>
      </c>
      <c r="E8" s="9" t="s">
        <v>25</v>
      </c>
      <c r="G8" s="9" t="s">
        <v>28</v>
      </c>
      <c r="I8" s="108">
        <v>0</v>
      </c>
      <c r="K8" s="104">
        <v>553040508</v>
      </c>
      <c r="M8" s="104">
        <v>3732455</v>
      </c>
      <c r="O8" s="104">
        <v>420000</v>
      </c>
      <c r="Q8" s="104">
        <v>556352963</v>
      </c>
      <c r="S8" s="47">
        <f>Q8/2649973090962</f>
        <v>2.0994664621218147E-4</v>
      </c>
    </row>
    <row r="9" spans="1:19" ht="26.25">
      <c r="A9" s="13" t="s">
        <v>63</v>
      </c>
      <c r="C9" s="9" t="s">
        <v>64</v>
      </c>
      <c r="E9" s="9" t="s">
        <v>25</v>
      </c>
      <c r="G9" s="9" t="s">
        <v>65</v>
      </c>
      <c r="I9" s="108">
        <v>0</v>
      </c>
      <c r="K9" s="104">
        <v>41550404294</v>
      </c>
      <c r="M9" s="104">
        <v>173705553772</v>
      </c>
      <c r="O9" s="104">
        <v>121095713437</v>
      </c>
      <c r="Q9" s="104">
        <v>94160244629</v>
      </c>
      <c r="S9" s="47">
        <f t="shared" ref="S9:S10" si="0">Q9/2649973090962</f>
        <v>3.5532528594400821E-2</v>
      </c>
    </row>
    <row r="10" spans="1:19" ht="26.25">
      <c r="A10" s="13" t="s">
        <v>129</v>
      </c>
      <c r="C10" s="9" t="s">
        <v>130</v>
      </c>
      <c r="E10" s="9" t="s">
        <v>25</v>
      </c>
      <c r="G10" s="9" t="s">
        <v>131</v>
      </c>
      <c r="I10" s="108">
        <v>0</v>
      </c>
      <c r="K10" s="104">
        <v>36194819</v>
      </c>
      <c r="M10" s="104">
        <v>410329085</v>
      </c>
      <c r="O10" s="104">
        <v>40525268</v>
      </c>
      <c r="Q10" s="104">
        <v>405998636</v>
      </c>
      <c r="S10" s="47">
        <f t="shared" si="0"/>
        <v>1.532085881870647E-4</v>
      </c>
    </row>
    <row r="11" spans="1:19" ht="27" thickBot="1">
      <c r="K11" s="14">
        <f>SUM(K8:K10)</f>
        <v>42139639621</v>
      </c>
      <c r="L11" s="13"/>
      <c r="M11" s="14">
        <f>SUM(M8:M10)</f>
        <v>174119615312</v>
      </c>
      <c r="N11" s="13"/>
      <c r="O11" s="14">
        <f>SUM(O8:O10)</f>
        <v>121136658705</v>
      </c>
      <c r="P11" s="13"/>
      <c r="Q11" s="14">
        <f>SUM(Q8:Q10)</f>
        <v>95122596228</v>
      </c>
      <c r="R11" s="13"/>
      <c r="S11" s="50">
        <f>SUM(S8:S10)</f>
        <v>3.5895683828800068E-2</v>
      </c>
    </row>
    <row r="12" spans="1:19" ht="25.5" thickTop="1">
      <c r="M12" s="34"/>
    </row>
    <row r="13" spans="1:19">
      <c r="K13" s="104"/>
      <c r="M13" s="104"/>
      <c r="N13" s="104"/>
      <c r="O13" s="104"/>
      <c r="P13" s="104"/>
      <c r="Q13" s="104"/>
      <c r="R13" s="104"/>
      <c r="S13" s="104"/>
    </row>
    <row r="14" spans="1:19" ht="30">
      <c r="K14" s="114"/>
      <c r="M14" s="114"/>
      <c r="O14" s="114"/>
      <c r="Q14" s="114"/>
    </row>
    <row r="15" spans="1:19">
      <c r="M15" s="34"/>
    </row>
    <row r="16" spans="1:19">
      <c r="M16" s="34"/>
    </row>
    <row r="17" spans="13:13">
      <c r="M17" s="34"/>
    </row>
    <row r="18" spans="13:13">
      <c r="M18" s="34"/>
    </row>
    <row r="19" spans="13:13">
      <c r="M19" s="34"/>
    </row>
    <row r="20" spans="13:13">
      <c r="M20" s="34"/>
    </row>
    <row r="21" spans="13:13">
      <c r="M21" s="34"/>
    </row>
    <row r="22" spans="13:13">
      <c r="M22" s="34"/>
    </row>
    <row r="23" spans="13:13">
      <c r="M23" s="34"/>
    </row>
    <row r="24" spans="13:13">
      <c r="M24" s="34"/>
    </row>
    <row r="25" spans="13:13">
      <c r="M25" s="34"/>
    </row>
    <row r="26" spans="13:13">
      <c r="M26" s="34"/>
    </row>
    <row r="27" spans="13:13">
      <c r="M27" s="34"/>
    </row>
    <row r="28" spans="13:13">
      <c r="M28" s="34"/>
    </row>
    <row r="29" spans="13:13">
      <c r="M29" s="34"/>
    </row>
    <row r="30" spans="13:13">
      <c r="M30" s="34"/>
    </row>
    <row r="31" spans="13:13">
      <c r="M31" s="34"/>
    </row>
    <row r="32" spans="13:13">
      <c r="M32" s="34"/>
    </row>
    <row r="33" spans="13:13">
      <c r="M33" s="34"/>
    </row>
    <row r="34" spans="13:13">
      <c r="M34" s="34"/>
    </row>
    <row r="35" spans="13:13">
      <c r="M35" s="34"/>
    </row>
    <row r="36" spans="13:13">
      <c r="M36" s="34"/>
    </row>
    <row r="37" spans="13:13">
      <c r="M37" s="34"/>
    </row>
    <row r="38" spans="13:13">
      <c r="M38" s="34"/>
    </row>
    <row r="39" spans="13:13">
      <c r="M39" s="34"/>
    </row>
  </sheetData>
  <mergeCells count="8">
    <mergeCell ref="A6:A7"/>
    <mergeCell ref="C6:I6"/>
    <mergeCell ref="Q6:S6"/>
    <mergeCell ref="E2:M2"/>
    <mergeCell ref="E3:M3"/>
    <mergeCell ref="E4:M4"/>
    <mergeCell ref="M6:O6"/>
    <mergeCell ref="A5:S5"/>
  </mergeCells>
  <pageMargins left="0.7" right="0.7" top="0.75" bottom="0.75" header="0.3" footer="0.3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"/>
  <sheetViews>
    <sheetView rightToLeft="1" view="pageBreakPreview" topLeftCell="A4" zoomScaleNormal="100" zoomScaleSheetLayoutView="100" workbookViewId="0">
      <selection activeCell="E16" sqref="E16"/>
    </sheetView>
  </sheetViews>
  <sheetFormatPr defaultColWidth="9.140625" defaultRowHeight="27.75"/>
  <cols>
    <col min="1" max="1" width="57.85546875" style="4" customWidth="1"/>
    <col min="2" max="2" width="1" style="4" customWidth="1"/>
    <col min="3" max="3" width="15.5703125" style="4" customWidth="1"/>
    <col min="4" max="4" width="1" style="4" customWidth="1"/>
    <col min="5" max="5" width="30.5703125" style="4" bestFit="1" customWidth="1"/>
    <col min="6" max="6" width="1" style="4" customWidth="1"/>
    <col min="7" max="7" width="25.7109375" style="4" bestFit="1" customWidth="1"/>
    <col min="8" max="8" width="1" style="4" customWidth="1"/>
    <col min="9" max="9" width="25.5703125" style="4" customWidth="1"/>
    <col min="10" max="16384" width="9.140625" style="4"/>
  </cols>
  <sheetData>
    <row r="2" spans="1:9" ht="30">
      <c r="A2" s="150" t="s">
        <v>67</v>
      </c>
      <c r="B2" s="150"/>
      <c r="C2" s="150"/>
      <c r="D2" s="150"/>
      <c r="E2" s="150"/>
      <c r="F2" s="150"/>
      <c r="G2" s="150"/>
      <c r="H2" s="150"/>
      <c r="I2" s="150"/>
    </row>
    <row r="3" spans="1:9" ht="30">
      <c r="A3" s="150" t="s">
        <v>29</v>
      </c>
      <c r="B3" s="150" t="s">
        <v>29</v>
      </c>
      <c r="C3" s="150"/>
      <c r="D3" s="150"/>
      <c r="E3" s="150" t="s">
        <v>29</v>
      </c>
      <c r="F3" s="150" t="s">
        <v>29</v>
      </c>
      <c r="G3" s="150" t="s">
        <v>29</v>
      </c>
      <c r="H3" s="150"/>
      <c r="I3" s="150"/>
    </row>
    <row r="4" spans="1:9" ht="30">
      <c r="A4" s="150" t="str">
        <f>سهام!A4</f>
        <v>برای ماه منتهی به 1400/07/30</v>
      </c>
      <c r="B4" s="150" t="s">
        <v>2</v>
      </c>
      <c r="C4" s="150"/>
      <c r="D4" s="150"/>
      <c r="E4" s="150" t="s">
        <v>2</v>
      </c>
      <c r="F4" s="150" t="s">
        <v>2</v>
      </c>
      <c r="G4" s="150" t="s">
        <v>2</v>
      </c>
      <c r="H4" s="150"/>
      <c r="I4" s="150"/>
    </row>
    <row r="5" spans="1:9" ht="30">
      <c r="A5" s="25"/>
      <c r="B5" s="25"/>
      <c r="C5" s="25"/>
      <c r="D5" s="25"/>
      <c r="E5" s="25"/>
      <c r="F5" s="25"/>
      <c r="G5" s="25"/>
      <c r="H5" s="25"/>
      <c r="I5" s="25"/>
    </row>
    <row r="6" spans="1:9" ht="28.5">
      <c r="A6" s="151" t="s">
        <v>75</v>
      </c>
      <c r="B6" s="151"/>
      <c r="C6" s="151"/>
      <c r="D6" s="151"/>
      <c r="E6" s="151"/>
      <c r="F6" s="151"/>
      <c r="G6" s="151"/>
    </row>
    <row r="7" spans="1:9" ht="28.5">
      <c r="A7" s="35"/>
      <c r="B7" s="35"/>
      <c r="C7" s="152" t="s">
        <v>151</v>
      </c>
      <c r="D7" s="152"/>
      <c r="E7" s="152"/>
      <c r="F7" s="152"/>
      <c r="G7" s="152"/>
      <c r="H7" s="152"/>
      <c r="I7" s="152"/>
    </row>
    <row r="8" spans="1:9" ht="64.5" customHeight="1" thickBot="1">
      <c r="A8" s="6" t="s">
        <v>33</v>
      </c>
      <c r="C8" s="24" t="s">
        <v>71</v>
      </c>
      <c r="E8" s="6" t="s">
        <v>22</v>
      </c>
      <c r="G8" s="6" t="s">
        <v>52</v>
      </c>
      <c r="I8" s="44" t="s">
        <v>12</v>
      </c>
    </row>
    <row r="9" spans="1:9" ht="31.5">
      <c r="A9" s="7" t="s">
        <v>58</v>
      </c>
      <c r="C9" s="4" t="s">
        <v>72</v>
      </c>
      <c r="E9" s="46">
        <f>'سرمایه‌گذاری در سهام '!S49</f>
        <v>376799491784</v>
      </c>
      <c r="F9" s="43"/>
      <c r="G9" s="116">
        <f>E9/E13</f>
        <v>0.99615710357437737</v>
      </c>
      <c r="H9" s="43"/>
      <c r="I9" s="48">
        <f>E9/2649973090962</f>
        <v>0.14218993131255281</v>
      </c>
    </row>
    <row r="10" spans="1:9" ht="31.5">
      <c r="A10" s="7" t="s">
        <v>108</v>
      </c>
      <c r="C10" s="4" t="s">
        <v>73</v>
      </c>
      <c r="E10" s="46">
        <f>'سرمایه‌گذاری در اوراق بهادار '!Q11</f>
        <v>0</v>
      </c>
      <c r="F10" s="43"/>
      <c r="G10" s="116">
        <f>E10/E13</f>
        <v>0</v>
      </c>
      <c r="H10" s="43"/>
      <c r="I10" s="48">
        <f t="shared" ref="I10:I12" si="0">E10/2649973090962</f>
        <v>0</v>
      </c>
    </row>
    <row r="11" spans="1:9" ht="31.5">
      <c r="A11" s="7" t="s">
        <v>59</v>
      </c>
      <c r="C11" s="4" t="s">
        <v>74</v>
      </c>
      <c r="E11" s="46">
        <f>'درآمد سپرده بانکی '!I14</f>
        <v>746583275</v>
      </c>
      <c r="F11" s="43"/>
      <c r="G11" s="116">
        <f>E11/E13</f>
        <v>1.9737665496306093E-3</v>
      </c>
      <c r="H11" s="43"/>
      <c r="I11" s="48">
        <f t="shared" si="0"/>
        <v>2.8173239854634651E-4</v>
      </c>
    </row>
    <row r="12" spans="1:9" ht="31.5">
      <c r="A12" s="7" t="s">
        <v>66</v>
      </c>
      <c r="C12" s="4" t="s">
        <v>99</v>
      </c>
      <c r="E12" s="46">
        <f>'سایر درآمدها '!E13</f>
        <v>707004131</v>
      </c>
      <c r="F12" s="43"/>
      <c r="G12" s="116">
        <f>E12/E13</f>
        <v>1.8691298759920083E-3</v>
      </c>
      <c r="H12" s="43"/>
      <c r="I12" s="48">
        <f t="shared" si="0"/>
        <v>2.6679672084645265E-4</v>
      </c>
    </row>
    <row r="13" spans="1:9" ht="32.25" thickBot="1">
      <c r="E13" s="45">
        <f>SUM(E9:E12)</f>
        <v>378253079190</v>
      </c>
      <c r="F13" s="42">
        <f t="shared" ref="F13:H13" si="1">SUM(F9:F11)</f>
        <v>0</v>
      </c>
      <c r="G13" s="102">
        <f>SUM(G9:G12)</f>
        <v>1</v>
      </c>
      <c r="H13" s="42">
        <f t="shared" si="1"/>
        <v>0</v>
      </c>
      <c r="I13" s="49">
        <f>SUM(I9:I12)</f>
        <v>0.1427384604319456</v>
      </c>
    </row>
    <row r="14" spans="1:9" ht="28.5" thickTop="1">
      <c r="I14" s="18"/>
    </row>
    <row r="17" spans="9:9">
      <c r="I17" s="19"/>
    </row>
  </sheetData>
  <mergeCells count="5">
    <mergeCell ref="A2:I2"/>
    <mergeCell ref="A3:I3"/>
    <mergeCell ref="A4:I4"/>
    <mergeCell ref="A6:G6"/>
    <mergeCell ref="C7:I7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9"/>
  <sheetViews>
    <sheetView rightToLeft="1" view="pageBreakPreview" zoomScale="70" zoomScaleNormal="100" zoomScaleSheetLayoutView="70" workbookViewId="0">
      <selection activeCell="M9" sqref="M9"/>
    </sheetView>
  </sheetViews>
  <sheetFormatPr defaultColWidth="9.140625" defaultRowHeight="27.75"/>
  <cols>
    <col min="1" max="1" width="42" style="4" bestFit="1" customWidth="1"/>
    <col min="2" max="2" width="1" style="4" customWidth="1"/>
    <col min="3" max="3" width="23.140625" style="4" bestFit="1" customWidth="1"/>
    <col min="4" max="4" width="1" style="4" customWidth="1"/>
    <col min="5" max="5" width="19.42578125" style="4" bestFit="1" customWidth="1"/>
    <col min="6" max="6" width="1" style="4" customWidth="1"/>
    <col min="7" max="7" width="12.28515625" style="4" bestFit="1" customWidth="1"/>
    <col min="8" max="8" width="1" style="4" customWidth="1"/>
    <col min="9" max="9" width="28.140625" style="4" customWidth="1"/>
    <col min="10" max="10" width="1" style="4" customWidth="1"/>
    <col min="11" max="11" width="15.85546875" style="4" bestFit="1" customWidth="1"/>
    <col min="12" max="12" width="1" style="4" customWidth="1"/>
    <col min="13" max="13" width="23.140625" style="4" bestFit="1" customWidth="1"/>
    <col min="14" max="14" width="1" style="4" customWidth="1"/>
    <col min="15" max="15" width="27" style="4" bestFit="1" customWidth="1"/>
    <col min="16" max="16" width="1" style="4" customWidth="1"/>
    <col min="17" max="17" width="15.85546875" style="4" bestFit="1" customWidth="1"/>
    <col min="18" max="18" width="1" style="4" customWidth="1"/>
    <col min="19" max="19" width="25.42578125" style="4" bestFit="1" customWidth="1"/>
    <col min="20" max="20" width="1" style="4" customWidth="1"/>
    <col min="21" max="21" width="9.140625" style="4" customWidth="1"/>
    <col min="22" max="16384" width="9.140625" style="4"/>
  </cols>
  <sheetData>
    <row r="2" spans="1:19" ht="30">
      <c r="A2" s="150" t="s">
        <v>67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</row>
    <row r="3" spans="1:19" ht="30">
      <c r="A3" s="150" t="s">
        <v>29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</row>
    <row r="4" spans="1:19" ht="30">
      <c r="A4" s="150" t="str">
        <f>'جمع درآمدها'!A4:I4</f>
        <v>برای ماه منتهی به 1400/07/30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</row>
    <row r="5" spans="1:19" ht="36">
      <c r="A5" s="153" t="s">
        <v>76</v>
      </c>
      <c r="B5" s="153"/>
      <c r="C5" s="153"/>
      <c r="D5" s="153"/>
      <c r="E5" s="153"/>
      <c r="F5" s="153"/>
      <c r="G5" s="153"/>
      <c r="H5" s="153"/>
      <c r="I5" s="153"/>
    </row>
    <row r="6" spans="1:19" ht="30.75" thickBot="1">
      <c r="A6" s="155" t="s">
        <v>30</v>
      </c>
      <c r="B6" s="155"/>
      <c r="C6" s="155"/>
      <c r="D6" s="155"/>
      <c r="E6" s="155"/>
      <c r="F6" s="155"/>
      <c r="G6" s="155"/>
      <c r="I6" s="155" t="s">
        <v>152</v>
      </c>
      <c r="J6" s="155"/>
      <c r="K6" s="155"/>
      <c r="L6" s="155"/>
      <c r="M6" s="155"/>
      <c r="O6" s="154" t="s">
        <v>153</v>
      </c>
      <c r="P6" s="154" t="s">
        <v>32</v>
      </c>
      <c r="Q6" s="154" t="s">
        <v>32</v>
      </c>
      <c r="R6" s="154" t="s">
        <v>32</v>
      </c>
      <c r="S6" s="154" t="s">
        <v>32</v>
      </c>
    </row>
    <row r="7" spans="1:19" ht="30">
      <c r="A7" s="15" t="s">
        <v>33</v>
      </c>
      <c r="C7" s="15" t="s">
        <v>34</v>
      </c>
      <c r="E7" s="15" t="s">
        <v>14</v>
      </c>
      <c r="G7" s="15" t="s">
        <v>15</v>
      </c>
      <c r="I7" s="15" t="s">
        <v>35</v>
      </c>
      <c r="K7" s="15" t="s">
        <v>36</v>
      </c>
      <c r="M7" s="15" t="s">
        <v>37</v>
      </c>
      <c r="O7" s="15" t="s">
        <v>35</v>
      </c>
      <c r="Q7" s="15" t="s">
        <v>36</v>
      </c>
      <c r="S7" s="15" t="s">
        <v>37</v>
      </c>
    </row>
    <row r="8" spans="1:19" ht="30">
      <c r="A8" s="7" t="s">
        <v>26</v>
      </c>
      <c r="C8" s="105">
        <v>30</v>
      </c>
      <c r="E8" s="4" t="s">
        <v>38</v>
      </c>
      <c r="G8" s="109">
        <v>0</v>
      </c>
      <c r="I8" s="115">
        <v>3732455</v>
      </c>
      <c r="J8" s="115"/>
      <c r="K8" s="115">
        <v>0</v>
      </c>
      <c r="L8" s="115"/>
      <c r="M8" s="115">
        <v>3732455</v>
      </c>
      <c r="N8" s="115"/>
      <c r="O8" s="115">
        <v>28962867</v>
      </c>
      <c r="P8" s="115"/>
      <c r="Q8" s="115">
        <v>0</v>
      </c>
      <c r="R8" s="115"/>
      <c r="S8" s="115">
        <v>28962867</v>
      </c>
    </row>
    <row r="9" spans="1:19" ht="30">
      <c r="A9" s="7" t="s">
        <v>63</v>
      </c>
      <c r="C9" s="105">
        <v>30</v>
      </c>
      <c r="E9" s="4" t="s">
        <v>38</v>
      </c>
      <c r="G9" s="109">
        <v>0</v>
      </c>
      <c r="I9" s="115">
        <v>149726922</v>
      </c>
      <c r="J9" s="115"/>
      <c r="K9" s="115">
        <v>0</v>
      </c>
      <c r="L9" s="115"/>
      <c r="M9" s="115">
        <v>149726922</v>
      </c>
      <c r="N9" s="115"/>
      <c r="O9" s="115">
        <v>566468143</v>
      </c>
      <c r="P9" s="115"/>
      <c r="Q9" s="115">
        <v>0</v>
      </c>
      <c r="R9" s="115"/>
      <c r="S9" s="115">
        <v>566468143</v>
      </c>
    </row>
    <row r="10" spans="1:19" ht="30">
      <c r="A10" s="7" t="s">
        <v>63</v>
      </c>
      <c r="C10" s="105">
        <v>30</v>
      </c>
      <c r="E10" s="4" t="s">
        <v>38</v>
      </c>
      <c r="G10" s="110">
        <v>19</v>
      </c>
      <c r="I10" s="115">
        <v>0</v>
      </c>
      <c r="J10" s="115"/>
      <c r="K10" s="115">
        <v>0</v>
      </c>
      <c r="L10" s="115"/>
      <c r="M10" s="115">
        <v>0</v>
      </c>
      <c r="N10" s="115"/>
      <c r="O10" s="115">
        <v>150542627</v>
      </c>
      <c r="P10" s="115"/>
      <c r="Q10" s="115">
        <v>0</v>
      </c>
      <c r="R10" s="115"/>
      <c r="S10" s="115">
        <v>150542627</v>
      </c>
    </row>
    <row r="11" spans="1:19" ht="30">
      <c r="A11" s="7" t="s">
        <v>129</v>
      </c>
      <c r="C11" s="105">
        <v>19</v>
      </c>
      <c r="E11" s="4" t="s">
        <v>38</v>
      </c>
      <c r="G11" s="109">
        <v>0</v>
      </c>
      <c r="I11" s="115">
        <v>304819</v>
      </c>
      <c r="J11" s="115"/>
      <c r="K11" s="115">
        <v>0</v>
      </c>
      <c r="L11" s="115"/>
      <c r="M11" s="115">
        <v>304819</v>
      </c>
      <c r="N11" s="115"/>
      <c r="O11" s="115">
        <v>609638</v>
      </c>
      <c r="P11" s="115"/>
      <c r="Q11" s="115">
        <v>0</v>
      </c>
      <c r="R11" s="115"/>
      <c r="S11" s="115">
        <v>609638</v>
      </c>
    </row>
    <row r="12" spans="1:19" ht="30.75" thickBot="1">
      <c r="A12" s="23"/>
      <c r="C12" s="23"/>
      <c r="E12" s="23" t="s">
        <v>38</v>
      </c>
      <c r="G12" s="23"/>
      <c r="I12" s="36">
        <f>SUM(I8:I11)</f>
        <v>153764196</v>
      </c>
      <c r="J12" s="16"/>
      <c r="K12" s="36">
        <f>SUM(K8:K11)</f>
        <v>0</v>
      </c>
      <c r="L12" s="36"/>
      <c r="M12" s="36">
        <f>SUM(M8:M11)</f>
        <v>153764196</v>
      </c>
      <c r="N12" s="36"/>
      <c r="O12" s="36">
        <f>SUM(O8:O11)</f>
        <v>746583275</v>
      </c>
      <c r="P12" s="36"/>
      <c r="Q12" s="36">
        <f>SUM(Q8:Q11)</f>
        <v>0</v>
      </c>
      <c r="R12" s="36"/>
      <c r="S12" s="36">
        <f>SUM(S8:S11)</f>
        <v>746583275</v>
      </c>
    </row>
    <row r="13" spans="1:19" ht="28.5" thickTop="1">
      <c r="E13" s="4" t="s">
        <v>38</v>
      </c>
      <c r="I13" s="8"/>
      <c r="M13" s="31"/>
    </row>
    <row r="14" spans="1:19">
      <c r="I14" s="5"/>
      <c r="M14" s="31"/>
    </row>
    <row r="15" spans="1:19">
      <c r="M15" s="31"/>
    </row>
    <row r="16" spans="1:19">
      <c r="M16" s="31"/>
    </row>
    <row r="17" spans="13:13">
      <c r="M17" s="31"/>
    </row>
    <row r="18" spans="13:13">
      <c r="M18" s="31"/>
    </row>
    <row r="19" spans="13:13">
      <c r="M19" s="31"/>
    </row>
    <row r="20" spans="13:13">
      <c r="M20" s="31"/>
    </row>
    <row r="21" spans="13:13">
      <c r="M21" s="31"/>
    </row>
    <row r="22" spans="13:13">
      <c r="M22" s="31"/>
    </row>
    <row r="23" spans="13:13">
      <c r="M23" s="31"/>
    </row>
    <row r="24" spans="13:13">
      <c r="M24" s="31"/>
    </row>
    <row r="25" spans="13:13">
      <c r="M25" s="31"/>
    </row>
    <row r="26" spans="13:13">
      <c r="M26" s="31"/>
    </row>
    <row r="27" spans="13:13">
      <c r="M27" s="31"/>
    </row>
    <row r="28" spans="13:13">
      <c r="M28" s="31"/>
    </row>
    <row r="29" spans="13:13">
      <c r="M29" s="31"/>
    </row>
    <row r="30" spans="13:13">
      <c r="M30" s="31"/>
    </row>
    <row r="31" spans="13:13">
      <c r="M31" s="31"/>
    </row>
    <row r="32" spans="13:13">
      <c r="M32" s="31"/>
    </row>
    <row r="33" spans="13:13">
      <c r="M33" s="31"/>
    </row>
    <row r="34" spans="13:13">
      <c r="M34" s="31"/>
    </row>
    <row r="35" spans="13:13">
      <c r="M35" s="31"/>
    </row>
    <row r="36" spans="13:13">
      <c r="M36" s="31"/>
    </row>
    <row r="37" spans="13:13">
      <c r="M37" s="31"/>
    </row>
    <row r="38" spans="13:13">
      <c r="M38" s="31"/>
    </row>
    <row r="39" spans="13:13">
      <c r="M39" s="31"/>
    </row>
  </sheetData>
  <mergeCells count="7">
    <mergeCell ref="A5:I5"/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45"/>
  <sheetViews>
    <sheetView rightToLeft="1" view="pageBreakPreview" topLeftCell="A7" zoomScale="60" zoomScaleNormal="100" workbookViewId="0">
      <selection activeCell="K9" sqref="K9"/>
    </sheetView>
  </sheetViews>
  <sheetFormatPr defaultColWidth="9.140625" defaultRowHeight="27.75"/>
  <cols>
    <col min="1" max="1" width="40.42578125" style="77" bestFit="1" customWidth="1"/>
    <col min="2" max="2" width="1" style="77" customWidth="1"/>
    <col min="3" max="3" width="16.5703125" style="77" bestFit="1" customWidth="1"/>
    <col min="4" max="4" width="1" style="77" customWidth="1"/>
    <col min="5" max="5" width="18.7109375" style="77" customWidth="1"/>
    <col min="6" max="6" width="1" style="77" customWidth="1"/>
    <col min="7" max="7" width="15.42578125" style="77" customWidth="1"/>
    <col min="8" max="8" width="1" style="77" customWidth="1"/>
    <col min="9" max="9" width="27" style="77" bestFit="1" customWidth="1"/>
    <col min="10" max="10" width="1" style="77" customWidth="1"/>
    <col min="11" max="11" width="25.140625" style="77" customWidth="1"/>
    <col min="12" max="12" width="1" style="77" customWidth="1"/>
    <col min="13" max="13" width="29.42578125" style="77" bestFit="1" customWidth="1"/>
    <col min="14" max="14" width="1" style="77" customWidth="1"/>
    <col min="15" max="15" width="27" style="77" bestFit="1" customWidth="1"/>
    <col min="16" max="16" width="1" style="77" customWidth="1"/>
    <col min="17" max="17" width="23.7109375" style="77" bestFit="1" customWidth="1"/>
    <col min="18" max="18" width="1" style="77" customWidth="1"/>
    <col min="19" max="19" width="23.85546875" style="77" customWidth="1"/>
    <col min="20" max="20" width="9.28515625" style="77" customWidth="1"/>
    <col min="21" max="21" width="22.5703125" style="77" bestFit="1" customWidth="1"/>
    <col min="22" max="22" width="8.5703125" style="77" customWidth="1"/>
    <col min="23" max="23" width="22.5703125" style="77" bestFit="1" customWidth="1"/>
    <col min="24" max="24" width="12.85546875" style="77" customWidth="1"/>
    <col min="25" max="16384" width="9.140625" style="77"/>
  </cols>
  <sheetData>
    <row r="2" spans="1:24" ht="30">
      <c r="A2" s="156" t="s">
        <v>67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</row>
    <row r="3" spans="1:24" ht="30">
      <c r="A3" s="156" t="s">
        <v>29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</row>
    <row r="4" spans="1:24" ht="30">
      <c r="A4" s="156" t="str">
        <f>'جمع درآمدها'!A4:I4</f>
        <v>برای ماه منتهی به 1400/07/30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</row>
    <row r="5" spans="1:24" ht="30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</row>
    <row r="6" spans="1:24" ht="36">
      <c r="A6" s="159" t="s">
        <v>77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</row>
    <row r="7" spans="1:24" ht="30.75" thickBot="1">
      <c r="A7" s="157" t="s">
        <v>3</v>
      </c>
      <c r="C7" s="158" t="s">
        <v>39</v>
      </c>
      <c r="D7" s="158" t="s">
        <v>39</v>
      </c>
      <c r="E7" s="158" t="s">
        <v>39</v>
      </c>
      <c r="F7" s="158" t="s">
        <v>39</v>
      </c>
      <c r="G7" s="158" t="s">
        <v>39</v>
      </c>
      <c r="I7" s="158" t="str">
        <f>'سود اوراق بهادار و سپرده بانکی '!I6:M6</f>
        <v>طی مهر ماه</v>
      </c>
      <c r="J7" s="158" t="s">
        <v>31</v>
      </c>
      <c r="K7" s="158" t="s">
        <v>31</v>
      </c>
      <c r="L7" s="158" t="s">
        <v>31</v>
      </c>
      <c r="M7" s="158" t="s">
        <v>31</v>
      </c>
      <c r="O7" s="158" t="str">
        <f>'سود اوراق بهادار و سپرده بانکی '!O6:S6</f>
        <v>از ابتدای سال مالی تا پایان مهر ماه</v>
      </c>
      <c r="P7" s="158" t="s">
        <v>32</v>
      </c>
      <c r="Q7" s="158" t="s">
        <v>32</v>
      </c>
      <c r="R7" s="158" t="s">
        <v>32</v>
      </c>
      <c r="S7" s="158" t="s">
        <v>32</v>
      </c>
    </row>
    <row r="8" spans="1:24" s="79" customFormat="1" ht="90">
      <c r="A8" s="157" t="s">
        <v>3</v>
      </c>
      <c r="C8" s="80" t="s">
        <v>40</v>
      </c>
      <c r="E8" s="80" t="s">
        <v>41</v>
      </c>
      <c r="G8" s="80" t="s">
        <v>42</v>
      </c>
      <c r="I8" s="80" t="s">
        <v>43</v>
      </c>
      <c r="K8" s="80" t="s">
        <v>36</v>
      </c>
      <c r="M8" s="80" t="s">
        <v>44</v>
      </c>
      <c r="O8" s="80" t="s">
        <v>43</v>
      </c>
      <c r="Q8" s="80" t="s">
        <v>36</v>
      </c>
      <c r="S8" s="80" t="s">
        <v>44</v>
      </c>
    </row>
    <row r="9" spans="1:24" s="79" customFormat="1" ht="30">
      <c r="A9" s="7" t="s">
        <v>91</v>
      </c>
      <c r="B9" s="4"/>
      <c r="C9" s="4" t="s">
        <v>156</v>
      </c>
      <c r="D9" s="4"/>
      <c r="E9" s="105">
        <v>9000000</v>
      </c>
      <c r="F9" s="4"/>
      <c r="G9" s="105">
        <v>150</v>
      </c>
      <c r="H9" s="4"/>
      <c r="I9" s="115">
        <v>1350000000</v>
      </c>
      <c r="J9" s="115"/>
      <c r="K9" s="115">
        <v>-53289474</v>
      </c>
      <c r="L9" s="115"/>
      <c r="M9" s="115">
        <f>I9+K9</f>
        <v>1296710526</v>
      </c>
      <c r="N9" s="4"/>
      <c r="O9" s="115">
        <v>1350000000</v>
      </c>
      <c r="P9" s="4"/>
      <c r="Q9" s="115">
        <v>-53289474</v>
      </c>
      <c r="R9" s="4"/>
      <c r="S9" s="115">
        <f>O9+Q9</f>
        <v>1296710526</v>
      </c>
      <c r="U9" s="117"/>
      <c r="V9" s="117"/>
      <c r="W9" s="117"/>
      <c r="X9" s="117"/>
    </row>
    <row r="10" spans="1:24" s="79" customFormat="1" ht="30">
      <c r="A10" s="7" t="s">
        <v>86</v>
      </c>
      <c r="B10" s="4"/>
      <c r="C10" s="4" t="s">
        <v>132</v>
      </c>
      <c r="D10" s="4"/>
      <c r="E10" s="105">
        <v>4300000</v>
      </c>
      <c r="F10" s="4"/>
      <c r="G10" s="105">
        <v>550</v>
      </c>
      <c r="H10" s="4"/>
      <c r="I10" s="115">
        <v>0</v>
      </c>
      <c r="J10" s="115"/>
      <c r="K10" s="115">
        <v>0</v>
      </c>
      <c r="L10" s="115"/>
      <c r="M10" s="115">
        <f t="shared" ref="M10:M25" si="0">I10+K10</f>
        <v>0</v>
      </c>
      <c r="N10" s="4"/>
      <c r="O10" s="115">
        <v>2365000000</v>
      </c>
      <c r="P10" s="4"/>
      <c r="Q10" s="115">
        <v>-200172414</v>
      </c>
      <c r="R10" s="4"/>
      <c r="S10" s="115">
        <f t="shared" ref="S10:S24" si="1">O10+Q10</f>
        <v>2164827586</v>
      </c>
      <c r="U10" s="117"/>
      <c r="V10" s="117"/>
      <c r="W10" s="117"/>
      <c r="X10" s="117"/>
    </row>
    <row r="11" spans="1:24" s="79" customFormat="1" ht="30">
      <c r="A11" s="7" t="s">
        <v>113</v>
      </c>
      <c r="B11" s="4"/>
      <c r="C11" s="4" t="s">
        <v>132</v>
      </c>
      <c r="D11" s="4"/>
      <c r="E11" s="105">
        <v>10000000</v>
      </c>
      <c r="F11" s="4"/>
      <c r="G11" s="105">
        <v>28</v>
      </c>
      <c r="H11" s="4"/>
      <c r="I11" s="115">
        <v>0</v>
      </c>
      <c r="J11" s="115"/>
      <c r="K11" s="115">
        <v>0</v>
      </c>
      <c r="L11" s="115"/>
      <c r="M11" s="115">
        <f t="shared" si="0"/>
        <v>0</v>
      </c>
      <c r="N11" s="4"/>
      <c r="O11" s="115">
        <v>280000000</v>
      </c>
      <c r="P11" s="4"/>
      <c r="Q11" s="115">
        <v>-191650</v>
      </c>
      <c r="R11" s="4"/>
      <c r="S11" s="115">
        <f t="shared" si="1"/>
        <v>279808350</v>
      </c>
      <c r="U11" s="117"/>
      <c r="V11" s="117"/>
      <c r="W11" s="117"/>
      <c r="X11" s="117"/>
    </row>
    <row r="12" spans="1:24" s="79" customFormat="1" ht="30">
      <c r="A12" s="7" t="s">
        <v>85</v>
      </c>
      <c r="B12" s="4"/>
      <c r="C12" s="4" t="s">
        <v>119</v>
      </c>
      <c r="D12" s="4"/>
      <c r="E12" s="105">
        <v>3500000</v>
      </c>
      <c r="F12" s="4"/>
      <c r="G12" s="105">
        <v>1220</v>
      </c>
      <c r="H12" s="4"/>
      <c r="I12" s="115">
        <v>0</v>
      </c>
      <c r="J12" s="115"/>
      <c r="K12" s="115">
        <v>0</v>
      </c>
      <c r="L12" s="115"/>
      <c r="M12" s="115">
        <f t="shared" si="0"/>
        <v>0</v>
      </c>
      <c r="N12" s="4"/>
      <c r="O12" s="115">
        <v>4270000000</v>
      </c>
      <c r="P12" s="4"/>
      <c r="Q12" s="115">
        <v>0</v>
      </c>
      <c r="R12" s="4"/>
      <c r="S12" s="115">
        <f t="shared" si="1"/>
        <v>4270000000</v>
      </c>
      <c r="U12" s="117"/>
      <c r="V12" s="117"/>
      <c r="W12" s="117"/>
      <c r="X12" s="117"/>
    </row>
    <row r="13" spans="1:24" s="79" customFormat="1" ht="30">
      <c r="A13" s="7" t="s">
        <v>103</v>
      </c>
      <c r="B13" s="4"/>
      <c r="C13" s="4" t="s">
        <v>114</v>
      </c>
      <c r="D13" s="4"/>
      <c r="E13" s="105">
        <v>1536666</v>
      </c>
      <c r="F13" s="4"/>
      <c r="G13" s="105">
        <v>300</v>
      </c>
      <c r="H13" s="4"/>
      <c r="I13" s="115">
        <v>0</v>
      </c>
      <c r="J13" s="115"/>
      <c r="K13" s="115">
        <v>0</v>
      </c>
      <c r="L13" s="115"/>
      <c r="M13" s="115">
        <f t="shared" si="0"/>
        <v>0</v>
      </c>
      <c r="N13" s="4"/>
      <c r="O13" s="115">
        <v>460999800</v>
      </c>
      <c r="P13" s="4"/>
      <c r="Q13" s="115">
        <v>0</v>
      </c>
      <c r="R13" s="4"/>
      <c r="S13" s="115">
        <f t="shared" si="1"/>
        <v>460999800</v>
      </c>
      <c r="U13" s="117"/>
      <c r="V13" s="117"/>
      <c r="W13" s="117"/>
      <c r="X13" s="117"/>
    </row>
    <row r="14" spans="1:24" s="79" customFormat="1" ht="30">
      <c r="A14" s="7" t="s">
        <v>104</v>
      </c>
      <c r="B14" s="4"/>
      <c r="C14" s="4" t="s">
        <v>120</v>
      </c>
      <c r="D14" s="4"/>
      <c r="E14" s="105">
        <v>4000000</v>
      </c>
      <c r="F14" s="4"/>
      <c r="G14" s="105">
        <v>2370</v>
      </c>
      <c r="H14" s="4"/>
      <c r="I14" s="115">
        <v>0</v>
      </c>
      <c r="J14" s="115"/>
      <c r="K14" s="115">
        <v>0</v>
      </c>
      <c r="L14" s="115"/>
      <c r="M14" s="115">
        <f t="shared" si="0"/>
        <v>0</v>
      </c>
      <c r="N14" s="4"/>
      <c r="O14" s="115">
        <v>9480000000</v>
      </c>
      <c r="P14" s="4"/>
      <c r="Q14" s="115">
        <v>-197102616</v>
      </c>
      <c r="R14" s="4"/>
      <c r="S14" s="115">
        <f t="shared" si="1"/>
        <v>9282897384</v>
      </c>
      <c r="U14" s="117"/>
      <c r="V14" s="117"/>
      <c r="W14" s="117"/>
      <c r="X14" s="117"/>
    </row>
    <row r="15" spans="1:24" s="79" customFormat="1" ht="30">
      <c r="A15" s="7" t="s">
        <v>95</v>
      </c>
      <c r="B15" s="4"/>
      <c r="C15" s="4" t="s">
        <v>133</v>
      </c>
      <c r="D15" s="4"/>
      <c r="E15" s="105">
        <v>10000</v>
      </c>
      <c r="F15" s="4"/>
      <c r="G15" s="105">
        <v>1300</v>
      </c>
      <c r="H15" s="4"/>
      <c r="I15" s="115">
        <v>0</v>
      </c>
      <c r="J15" s="115"/>
      <c r="K15" s="115">
        <v>0</v>
      </c>
      <c r="L15" s="115"/>
      <c r="M15" s="115">
        <f t="shared" si="0"/>
        <v>0</v>
      </c>
      <c r="N15" s="4"/>
      <c r="O15" s="115">
        <v>13000000</v>
      </c>
      <c r="P15" s="4"/>
      <c r="Q15" s="115">
        <v>0</v>
      </c>
      <c r="R15" s="4"/>
      <c r="S15" s="115">
        <f t="shared" si="1"/>
        <v>13000000</v>
      </c>
      <c r="U15" s="117"/>
      <c r="V15" s="117"/>
      <c r="W15" s="117"/>
      <c r="X15" s="117"/>
    </row>
    <row r="16" spans="1:24" s="79" customFormat="1" ht="30">
      <c r="A16" s="7" t="s">
        <v>110</v>
      </c>
      <c r="B16" s="4"/>
      <c r="C16" s="4" t="s">
        <v>121</v>
      </c>
      <c r="D16" s="4"/>
      <c r="E16" s="105">
        <v>1100000</v>
      </c>
      <c r="F16" s="4"/>
      <c r="G16" s="105">
        <v>2850</v>
      </c>
      <c r="H16" s="4"/>
      <c r="I16" s="115">
        <v>0</v>
      </c>
      <c r="J16" s="115"/>
      <c r="K16" s="115">
        <v>0</v>
      </c>
      <c r="L16" s="115"/>
      <c r="M16" s="115">
        <f t="shared" si="0"/>
        <v>0</v>
      </c>
      <c r="N16" s="4"/>
      <c r="O16" s="115">
        <v>3135000000</v>
      </c>
      <c r="P16" s="4"/>
      <c r="Q16" s="115">
        <v>0</v>
      </c>
      <c r="R16" s="4"/>
      <c r="S16" s="115">
        <f t="shared" si="1"/>
        <v>3135000000</v>
      </c>
      <c r="U16" s="117"/>
      <c r="V16" s="117"/>
      <c r="W16" s="117"/>
      <c r="X16" s="117"/>
    </row>
    <row r="17" spans="1:24" s="79" customFormat="1" ht="30">
      <c r="A17" s="7" t="s">
        <v>90</v>
      </c>
      <c r="B17" s="4"/>
      <c r="C17" s="4" t="s">
        <v>142</v>
      </c>
      <c r="D17" s="4"/>
      <c r="E17" s="105">
        <v>13000000</v>
      </c>
      <c r="F17" s="4"/>
      <c r="G17" s="105">
        <v>400</v>
      </c>
      <c r="H17" s="4"/>
      <c r="I17" s="115">
        <v>0</v>
      </c>
      <c r="J17" s="115"/>
      <c r="K17" s="115">
        <v>0</v>
      </c>
      <c r="L17" s="115"/>
      <c r="M17" s="115">
        <f t="shared" si="0"/>
        <v>0</v>
      </c>
      <c r="N17" s="4"/>
      <c r="O17" s="115">
        <v>5200000000</v>
      </c>
      <c r="P17" s="4"/>
      <c r="Q17" s="115">
        <v>-35374150</v>
      </c>
      <c r="R17" s="4"/>
      <c r="S17" s="115">
        <f t="shared" si="1"/>
        <v>5164625850</v>
      </c>
      <c r="U17" s="117"/>
      <c r="V17" s="117"/>
      <c r="W17" s="117"/>
      <c r="X17" s="117"/>
    </row>
    <row r="18" spans="1:24" s="79" customFormat="1" ht="30">
      <c r="A18" s="7" t="s">
        <v>93</v>
      </c>
      <c r="B18" s="4"/>
      <c r="C18" s="4" t="s">
        <v>132</v>
      </c>
      <c r="D18" s="4"/>
      <c r="E18" s="105">
        <v>20000000</v>
      </c>
      <c r="F18" s="4"/>
      <c r="G18" s="105">
        <v>66</v>
      </c>
      <c r="H18" s="4"/>
      <c r="I18" s="115">
        <v>0</v>
      </c>
      <c r="J18" s="115"/>
      <c r="K18" s="115">
        <v>0</v>
      </c>
      <c r="L18" s="115"/>
      <c r="M18" s="115">
        <f t="shared" si="0"/>
        <v>0</v>
      </c>
      <c r="N18" s="4"/>
      <c r="O18" s="115">
        <v>1320000000</v>
      </c>
      <c r="P18" s="4"/>
      <c r="Q18" s="115">
        <v>0</v>
      </c>
      <c r="R18" s="4"/>
      <c r="S18" s="115">
        <f t="shared" si="1"/>
        <v>1320000000</v>
      </c>
      <c r="U18" s="117"/>
      <c r="V18" s="117"/>
      <c r="W18" s="117"/>
      <c r="X18" s="117"/>
    </row>
    <row r="19" spans="1:24" s="79" customFormat="1" ht="30">
      <c r="A19" s="7" t="s">
        <v>94</v>
      </c>
      <c r="B19" s="4"/>
      <c r="C19" s="4" t="s">
        <v>122</v>
      </c>
      <c r="D19" s="4"/>
      <c r="E19" s="105">
        <v>1000000</v>
      </c>
      <c r="F19" s="4"/>
      <c r="G19" s="105">
        <v>1320</v>
      </c>
      <c r="H19" s="4"/>
      <c r="I19" s="115">
        <v>0</v>
      </c>
      <c r="J19" s="115"/>
      <c r="K19" s="115">
        <v>0</v>
      </c>
      <c r="L19" s="115"/>
      <c r="M19" s="115">
        <f t="shared" si="0"/>
        <v>0</v>
      </c>
      <c r="N19" s="4"/>
      <c r="O19" s="115">
        <v>1320000000</v>
      </c>
      <c r="P19" s="4"/>
      <c r="Q19" s="115">
        <v>-52938856</v>
      </c>
      <c r="R19" s="4"/>
      <c r="S19" s="115">
        <f t="shared" si="1"/>
        <v>1267061144</v>
      </c>
      <c r="U19" s="117"/>
      <c r="V19" s="117"/>
      <c r="W19" s="117"/>
      <c r="X19" s="117"/>
    </row>
    <row r="20" spans="1:24" s="79" customFormat="1" ht="30">
      <c r="A20" s="7" t="s">
        <v>102</v>
      </c>
      <c r="B20" s="4"/>
      <c r="C20" s="4" t="s">
        <v>134</v>
      </c>
      <c r="D20" s="4"/>
      <c r="E20" s="105">
        <v>457575</v>
      </c>
      <c r="F20" s="4"/>
      <c r="G20" s="105">
        <v>8000</v>
      </c>
      <c r="H20" s="4"/>
      <c r="I20" s="115">
        <v>0</v>
      </c>
      <c r="J20" s="115"/>
      <c r="K20" s="115">
        <v>0</v>
      </c>
      <c r="L20" s="115"/>
      <c r="M20" s="115">
        <f t="shared" si="0"/>
        <v>0</v>
      </c>
      <c r="N20" s="4"/>
      <c r="O20" s="115">
        <v>3660600000</v>
      </c>
      <c r="P20" s="4"/>
      <c r="Q20" s="115">
        <v>0</v>
      </c>
      <c r="R20" s="4"/>
      <c r="S20" s="115">
        <f t="shared" si="1"/>
        <v>3660600000</v>
      </c>
      <c r="U20" s="117"/>
      <c r="V20" s="117"/>
      <c r="W20" s="117"/>
      <c r="X20" s="117"/>
    </row>
    <row r="21" spans="1:24" s="79" customFormat="1" ht="30">
      <c r="A21" s="7" t="s">
        <v>89</v>
      </c>
      <c r="B21" s="4"/>
      <c r="C21" s="4" t="s">
        <v>123</v>
      </c>
      <c r="D21" s="4"/>
      <c r="E21" s="105">
        <v>13820000</v>
      </c>
      <c r="F21" s="4"/>
      <c r="G21" s="105">
        <v>2200</v>
      </c>
      <c r="H21" s="4"/>
      <c r="I21" s="115">
        <v>0</v>
      </c>
      <c r="J21" s="115"/>
      <c r="K21" s="115">
        <v>0</v>
      </c>
      <c r="L21" s="115"/>
      <c r="M21" s="115">
        <f t="shared" si="0"/>
        <v>0</v>
      </c>
      <c r="N21" s="4"/>
      <c r="O21" s="115">
        <v>30404000000</v>
      </c>
      <c r="P21" s="4"/>
      <c r="Q21" s="115">
        <v>0</v>
      </c>
      <c r="R21" s="4"/>
      <c r="S21" s="115">
        <f t="shared" si="1"/>
        <v>30404000000</v>
      </c>
      <c r="U21" s="117"/>
      <c r="V21" s="117"/>
      <c r="W21" s="117"/>
      <c r="X21" s="117"/>
    </row>
    <row r="22" spans="1:24" s="79" customFormat="1" ht="30">
      <c r="A22" s="7" t="s">
        <v>92</v>
      </c>
      <c r="B22" s="4"/>
      <c r="C22" s="4" t="s">
        <v>157</v>
      </c>
      <c r="D22" s="4"/>
      <c r="E22" s="105">
        <v>1500000</v>
      </c>
      <c r="F22" s="4"/>
      <c r="G22" s="105">
        <v>2600</v>
      </c>
      <c r="H22" s="4"/>
      <c r="I22" s="115">
        <v>3900000000</v>
      </c>
      <c r="J22" s="115"/>
      <c r="K22" s="115">
        <v>-228820116</v>
      </c>
      <c r="L22" s="115"/>
      <c r="M22" s="115">
        <f t="shared" si="0"/>
        <v>3671179884</v>
      </c>
      <c r="N22" s="4"/>
      <c r="O22" s="115">
        <v>3900000000</v>
      </c>
      <c r="P22" s="4"/>
      <c r="Q22" s="115">
        <v>-228820116</v>
      </c>
      <c r="R22" s="4"/>
      <c r="S22" s="115">
        <f t="shared" si="1"/>
        <v>3671179884</v>
      </c>
      <c r="U22" s="117"/>
      <c r="V22" s="117"/>
      <c r="W22" s="117"/>
      <c r="X22" s="117"/>
    </row>
    <row r="23" spans="1:24" s="79" customFormat="1" ht="30">
      <c r="A23" s="7" t="s">
        <v>107</v>
      </c>
      <c r="B23" s="4"/>
      <c r="C23" s="4" t="s">
        <v>135</v>
      </c>
      <c r="D23" s="4"/>
      <c r="E23" s="105">
        <v>10000000</v>
      </c>
      <c r="F23" s="4"/>
      <c r="G23" s="105">
        <v>200</v>
      </c>
      <c r="H23" s="4"/>
      <c r="I23" s="115">
        <v>0</v>
      </c>
      <c r="J23" s="115"/>
      <c r="K23" s="115">
        <v>0</v>
      </c>
      <c r="L23" s="115"/>
      <c r="M23" s="115">
        <f t="shared" si="0"/>
        <v>0</v>
      </c>
      <c r="N23" s="4"/>
      <c r="O23" s="115">
        <v>2000000000</v>
      </c>
      <c r="P23" s="4"/>
      <c r="Q23" s="115">
        <v>0</v>
      </c>
      <c r="R23" s="4"/>
      <c r="S23" s="115">
        <f t="shared" si="1"/>
        <v>2000000000</v>
      </c>
      <c r="U23" s="117"/>
      <c r="V23" s="117"/>
      <c r="W23" s="117"/>
      <c r="X23" s="117"/>
    </row>
    <row r="24" spans="1:24" s="79" customFormat="1" ht="30">
      <c r="A24" s="7" t="s">
        <v>109</v>
      </c>
      <c r="B24" s="4"/>
      <c r="C24" s="4" t="s">
        <v>157</v>
      </c>
      <c r="D24" s="4"/>
      <c r="E24" s="105">
        <v>3000000</v>
      </c>
      <c r="F24" s="4"/>
      <c r="G24" s="105">
        <v>1350</v>
      </c>
      <c r="H24" s="4"/>
      <c r="I24" s="115">
        <v>4050000000</v>
      </c>
      <c r="J24" s="115"/>
      <c r="K24" s="115">
        <v>-11065574</v>
      </c>
      <c r="L24" s="115"/>
      <c r="M24" s="115">
        <f t="shared" si="0"/>
        <v>4038934426</v>
      </c>
      <c r="N24" s="4"/>
      <c r="O24" s="115">
        <v>4050000000</v>
      </c>
      <c r="P24" s="4"/>
      <c r="Q24" s="115">
        <v>-11065574</v>
      </c>
      <c r="R24" s="4"/>
      <c r="S24" s="115">
        <f t="shared" si="1"/>
        <v>4038934426</v>
      </c>
      <c r="U24" s="117"/>
      <c r="V24" s="117"/>
      <c r="W24" s="117"/>
      <c r="X24" s="117"/>
    </row>
    <row r="25" spans="1:24" s="79" customFormat="1" ht="27.6" customHeight="1">
      <c r="A25" s="7" t="s">
        <v>125</v>
      </c>
      <c r="B25" s="4"/>
      <c r="C25" s="4" t="s">
        <v>136</v>
      </c>
      <c r="D25" s="4"/>
      <c r="E25" s="105">
        <v>84176</v>
      </c>
      <c r="F25" s="4"/>
      <c r="G25" s="105">
        <v>3000</v>
      </c>
      <c r="H25" s="4"/>
      <c r="I25" s="115">
        <v>0</v>
      </c>
      <c r="J25" s="115"/>
      <c r="K25" s="115">
        <v>0</v>
      </c>
      <c r="L25" s="115"/>
      <c r="M25" s="115">
        <f t="shared" si="0"/>
        <v>0</v>
      </c>
      <c r="N25" s="4"/>
      <c r="O25" s="115">
        <v>252528000</v>
      </c>
      <c r="P25" s="4"/>
      <c r="Q25" s="115">
        <v>0</v>
      </c>
      <c r="R25" s="4"/>
      <c r="S25" s="115">
        <f>O25+Q25</f>
        <v>252528000</v>
      </c>
      <c r="U25" s="117"/>
      <c r="V25" s="117"/>
      <c r="W25" s="117"/>
      <c r="X25" s="117"/>
    </row>
    <row r="26" spans="1:24" s="79" customFormat="1" ht="28.5" thickBot="1">
      <c r="A26" s="77"/>
      <c r="B26" s="77"/>
      <c r="C26" s="77"/>
      <c r="D26" s="77"/>
      <c r="E26" s="51"/>
      <c r="F26" s="77"/>
      <c r="G26" s="51"/>
      <c r="H26" s="77"/>
      <c r="I26" s="82">
        <f>SUM(I9:I25)</f>
        <v>9300000000</v>
      </c>
      <c r="J26" s="83" t="e">
        <f>SUM(#REF!)</f>
        <v>#REF!</v>
      </c>
      <c r="K26" s="82">
        <f>SUM(K9:K25)</f>
        <v>-293175164</v>
      </c>
      <c r="L26" s="83" t="e">
        <f>SUM(#REF!)</f>
        <v>#REF!</v>
      </c>
      <c r="M26" s="82">
        <f>SUM(M9:M25)</f>
        <v>9006824836</v>
      </c>
      <c r="N26" s="83" t="e">
        <f>SUM(#REF!)</f>
        <v>#REF!</v>
      </c>
      <c r="O26" s="82">
        <f>SUM(O9:O25)</f>
        <v>73461127800</v>
      </c>
      <c r="P26" s="83" t="e">
        <f>SUM(#REF!)</f>
        <v>#REF!</v>
      </c>
      <c r="Q26" s="82">
        <f>SUM(Q9:Q25)</f>
        <v>-778954850</v>
      </c>
      <c r="R26" s="83" t="e">
        <f>SUM(#REF!)</f>
        <v>#REF!</v>
      </c>
      <c r="S26" s="82">
        <f>SUM(S9:S25)</f>
        <v>72682172950</v>
      </c>
    </row>
    <row r="27" spans="1:24" s="79" customFormat="1" ht="30.75" thickTop="1">
      <c r="A27" s="81"/>
      <c r="B27" s="77"/>
      <c r="C27" s="77"/>
      <c r="D27" s="77"/>
      <c r="E27" s="51"/>
      <c r="F27" s="77"/>
      <c r="G27" s="51"/>
      <c r="H27" s="77"/>
      <c r="I27" s="51"/>
      <c r="J27" s="77"/>
      <c r="K27" s="51"/>
      <c r="L27" s="77"/>
      <c r="M27" s="84"/>
      <c r="N27" s="77"/>
      <c r="O27" s="51"/>
      <c r="P27" s="77"/>
      <c r="Q27" s="51"/>
      <c r="R27" s="77"/>
      <c r="S27" s="51"/>
    </row>
    <row r="28" spans="1:24" s="79" customFormat="1" ht="30">
      <c r="A28" s="81"/>
      <c r="B28" s="77"/>
      <c r="C28" s="77"/>
      <c r="D28" s="77"/>
      <c r="E28" s="51"/>
      <c r="F28" s="77"/>
      <c r="G28" s="51"/>
      <c r="H28" s="77"/>
      <c r="I28" s="51"/>
      <c r="J28" s="77"/>
      <c r="K28" s="51"/>
      <c r="L28" s="77"/>
      <c r="M28" s="84"/>
      <c r="N28" s="77"/>
      <c r="O28" s="51"/>
      <c r="P28" s="77"/>
      <c r="Q28" s="115"/>
      <c r="R28" s="77"/>
      <c r="S28" s="51"/>
    </row>
    <row r="29" spans="1:24" s="79" customFormat="1" ht="30">
      <c r="A29" s="81"/>
      <c r="B29" s="77"/>
      <c r="C29" s="77"/>
      <c r="D29" s="77"/>
      <c r="E29" s="85"/>
      <c r="F29" s="86"/>
      <c r="G29" s="85"/>
      <c r="H29" s="86"/>
      <c r="I29" s="85"/>
      <c r="J29" s="86"/>
      <c r="K29" s="85"/>
      <c r="L29" s="86"/>
      <c r="M29" s="87"/>
      <c r="N29" s="86"/>
      <c r="O29" s="85"/>
      <c r="P29" s="86"/>
      <c r="Q29" s="85"/>
      <c r="R29" s="86"/>
      <c r="S29" s="85"/>
    </row>
    <row r="30" spans="1:24" s="79" customFormat="1" ht="30">
      <c r="A30" s="81"/>
      <c r="B30" s="77"/>
      <c r="C30" s="77"/>
      <c r="D30" s="77"/>
      <c r="E30" s="51"/>
      <c r="F30" s="77"/>
      <c r="G30" s="51"/>
      <c r="H30" s="77"/>
      <c r="I30" s="51"/>
      <c r="J30" s="77"/>
      <c r="K30" s="51"/>
      <c r="L30" s="77"/>
      <c r="M30" s="84"/>
      <c r="N30" s="77"/>
      <c r="O30" s="51"/>
      <c r="P30" s="77"/>
      <c r="Q30" s="51"/>
      <c r="R30" s="77"/>
      <c r="S30" s="51"/>
    </row>
    <row r="31" spans="1:24" s="79" customFormat="1" ht="30">
      <c r="A31" s="81"/>
      <c r="B31" s="77"/>
      <c r="C31" s="77"/>
      <c r="D31" s="77"/>
      <c r="E31" s="51"/>
      <c r="F31" s="77"/>
      <c r="G31" s="51"/>
      <c r="H31" s="77"/>
      <c r="I31" s="51"/>
      <c r="J31" s="77"/>
      <c r="K31" s="51"/>
      <c r="L31" s="77"/>
      <c r="M31" s="84"/>
      <c r="N31" s="77"/>
      <c r="O31" s="51"/>
      <c r="P31" s="77"/>
      <c r="Q31" s="51"/>
      <c r="R31" s="77"/>
      <c r="S31" s="51"/>
    </row>
    <row r="32" spans="1:24" s="79" customFormat="1">
      <c r="A32" s="77"/>
      <c r="B32" s="77"/>
      <c r="C32" s="77"/>
      <c r="D32" s="77"/>
      <c r="E32" s="85"/>
      <c r="F32" s="86"/>
      <c r="G32" s="86"/>
      <c r="H32" s="86"/>
      <c r="I32" s="86"/>
      <c r="J32" s="86"/>
      <c r="K32" s="86"/>
      <c r="L32" s="86"/>
      <c r="M32" s="87"/>
      <c r="N32" s="86"/>
      <c r="O32" s="85"/>
      <c r="P32" s="86"/>
      <c r="Q32" s="85"/>
      <c r="R32" s="86"/>
      <c r="S32" s="85"/>
    </row>
    <row r="33" spans="1:19" s="79" customFormat="1">
      <c r="A33" s="77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84"/>
      <c r="N33" s="77"/>
      <c r="O33" s="77"/>
      <c r="P33" s="77"/>
      <c r="Q33" s="77"/>
      <c r="R33" s="77"/>
      <c r="S33" s="77"/>
    </row>
    <row r="34" spans="1:19" s="79" customFormat="1">
      <c r="A34" s="77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84"/>
      <c r="N34" s="77"/>
      <c r="O34" s="77"/>
      <c r="P34" s="77"/>
      <c r="Q34" s="77"/>
      <c r="R34" s="77"/>
      <c r="S34" s="77"/>
    </row>
    <row r="35" spans="1:19" s="79" customFormat="1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84"/>
      <c r="N35" s="77"/>
      <c r="O35" s="77"/>
      <c r="P35" s="77"/>
      <c r="Q35" s="77"/>
      <c r="R35" s="77"/>
      <c r="S35" s="77"/>
    </row>
    <row r="36" spans="1:19" s="79" customFormat="1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84"/>
      <c r="N36" s="77"/>
      <c r="O36" s="77"/>
      <c r="P36" s="77"/>
      <c r="Q36" s="77"/>
      <c r="R36" s="77"/>
      <c r="S36" s="77"/>
    </row>
    <row r="37" spans="1:19" s="79" customFormat="1">
      <c r="A37" s="77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84"/>
      <c r="N37" s="77"/>
      <c r="O37" s="77"/>
      <c r="P37" s="77"/>
      <c r="Q37" s="77"/>
      <c r="R37" s="77"/>
      <c r="S37" s="77"/>
    </row>
    <row r="38" spans="1:19" s="79" customFormat="1">
      <c r="A38" s="77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84"/>
      <c r="N38" s="77"/>
      <c r="O38" s="77"/>
      <c r="P38" s="77"/>
      <c r="Q38" s="77"/>
      <c r="R38" s="77"/>
      <c r="S38" s="77"/>
    </row>
    <row r="39" spans="1:19">
      <c r="M39" s="84"/>
    </row>
    <row r="40" spans="1:19">
      <c r="M40" s="84"/>
    </row>
    <row r="41" spans="1:19">
      <c r="M41" s="84"/>
    </row>
    <row r="42" spans="1:19">
      <c r="M42" s="84"/>
    </row>
    <row r="43" spans="1:19">
      <c r="M43" s="84"/>
    </row>
    <row r="44" spans="1:19">
      <c r="M44" s="84"/>
    </row>
    <row r="45" spans="1:19">
      <c r="M45" s="84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rightToLeft="1" view="pageBreakPreview" zoomScale="60" zoomScaleNormal="100" workbookViewId="0">
      <selection activeCell="Q41" sqref="Q41"/>
    </sheetView>
  </sheetViews>
  <sheetFormatPr defaultColWidth="9.140625" defaultRowHeight="27.75"/>
  <cols>
    <col min="1" max="1" width="48.5703125" style="77" bestFit="1" customWidth="1"/>
    <col min="2" max="2" width="1" style="77" customWidth="1"/>
    <col min="3" max="3" width="21.140625" style="77" bestFit="1" customWidth="1"/>
    <col min="4" max="4" width="1" style="77" customWidth="1"/>
    <col min="5" max="5" width="29.85546875" style="77" bestFit="1" customWidth="1"/>
    <col min="6" max="6" width="1" style="77" customWidth="1"/>
    <col min="7" max="7" width="33.42578125" style="77" customWidth="1"/>
    <col min="8" max="8" width="1" style="77" customWidth="1"/>
    <col min="9" max="9" width="28.85546875" style="77" customWidth="1"/>
    <col min="10" max="10" width="1" style="77" customWidth="1"/>
    <col min="11" max="11" width="21.7109375" style="77" customWidth="1"/>
    <col min="12" max="12" width="1" style="77" customWidth="1"/>
    <col min="13" max="13" width="30.85546875" style="77" customWidth="1"/>
    <col min="14" max="14" width="1" style="77" customWidth="1"/>
    <col min="15" max="15" width="32.5703125" style="77" bestFit="1" customWidth="1"/>
    <col min="16" max="16" width="1" style="77" customWidth="1"/>
    <col min="17" max="17" width="30.5703125" style="92" customWidth="1"/>
    <col min="18" max="18" width="1" style="77" customWidth="1"/>
    <col min="19" max="19" width="9.140625" style="77" customWidth="1"/>
    <col min="20" max="20" width="9.140625" style="77"/>
    <col min="21" max="21" width="30" style="77" customWidth="1"/>
    <col min="22" max="16384" width="9.140625" style="77"/>
  </cols>
  <sheetData>
    <row r="1" spans="1:17" s="88" customFormat="1" ht="33.75">
      <c r="Q1" s="89"/>
    </row>
    <row r="2" spans="1:17" s="70" customFormat="1" ht="42.75">
      <c r="A2" s="162" t="s">
        <v>67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</row>
    <row r="3" spans="1:17" s="70" customFormat="1" ht="42.75">
      <c r="A3" s="162" t="s">
        <v>29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</row>
    <row r="4" spans="1:17" s="70" customFormat="1" ht="42.75">
      <c r="A4" s="162" t="str">
        <f>'درآمد سود سهام '!A4:S4</f>
        <v>برای ماه منتهی به 1400/07/30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</row>
    <row r="5" spans="1:17" s="88" customFormat="1" ht="36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1"/>
    </row>
    <row r="6" spans="1:17" ht="40.5">
      <c r="A6" s="163" t="s">
        <v>78</v>
      </c>
      <c r="B6" s="163"/>
      <c r="C6" s="163"/>
      <c r="D6" s="163"/>
      <c r="E6" s="163"/>
      <c r="F6" s="163"/>
      <c r="G6" s="163"/>
      <c r="H6" s="163"/>
      <c r="I6" s="163"/>
    </row>
    <row r="7" spans="1:17" s="76" customFormat="1" ht="34.5" thickBot="1">
      <c r="A7" s="161" t="s">
        <v>3</v>
      </c>
      <c r="C7" s="160" t="s">
        <v>152</v>
      </c>
      <c r="D7" s="160" t="s">
        <v>31</v>
      </c>
      <c r="E7" s="160" t="s">
        <v>31</v>
      </c>
      <c r="F7" s="160" t="s">
        <v>31</v>
      </c>
      <c r="G7" s="160" t="s">
        <v>31</v>
      </c>
      <c r="H7" s="160" t="s">
        <v>31</v>
      </c>
      <c r="I7" s="160" t="s">
        <v>31</v>
      </c>
      <c r="K7" s="160" t="s">
        <v>153</v>
      </c>
      <c r="L7" s="160" t="s">
        <v>32</v>
      </c>
      <c r="M7" s="160" t="s">
        <v>32</v>
      </c>
      <c r="N7" s="160" t="s">
        <v>32</v>
      </c>
      <c r="O7" s="160" t="s">
        <v>32</v>
      </c>
      <c r="P7" s="160" t="s">
        <v>32</v>
      </c>
      <c r="Q7" s="160" t="s">
        <v>32</v>
      </c>
    </row>
    <row r="8" spans="1:17" s="93" customFormat="1" ht="66" customHeight="1" thickBot="1">
      <c r="A8" s="160" t="s">
        <v>3</v>
      </c>
      <c r="C8" s="94" t="s">
        <v>6</v>
      </c>
      <c r="E8" s="94" t="s">
        <v>45</v>
      </c>
      <c r="G8" s="94" t="s">
        <v>46</v>
      </c>
      <c r="I8" s="94" t="s">
        <v>48</v>
      </c>
      <c r="K8" s="94" t="s">
        <v>6</v>
      </c>
      <c r="M8" s="94" t="s">
        <v>45</v>
      </c>
      <c r="O8" s="94" t="s">
        <v>46</v>
      </c>
      <c r="Q8" s="95" t="s">
        <v>48</v>
      </c>
    </row>
    <row r="9" spans="1:17" s="76" customFormat="1" ht="40.5" customHeight="1">
      <c r="A9" s="7" t="s">
        <v>88</v>
      </c>
      <c r="B9" s="4"/>
      <c r="C9" s="115">
        <v>2000000</v>
      </c>
      <c r="D9" s="115"/>
      <c r="E9" s="115">
        <v>30979568501</v>
      </c>
      <c r="F9" s="115"/>
      <c r="G9" s="115">
        <v>25075989280</v>
      </c>
      <c r="H9" s="115"/>
      <c r="I9" s="115">
        <v>5903579221</v>
      </c>
      <c r="J9" s="115"/>
      <c r="K9" s="115">
        <v>6600000</v>
      </c>
      <c r="L9" s="115"/>
      <c r="M9" s="115">
        <v>88834198278</v>
      </c>
      <c r="N9" s="115"/>
      <c r="O9" s="115">
        <v>78543087709</v>
      </c>
      <c r="P9" s="115"/>
      <c r="Q9" s="115">
        <v>10291110569</v>
      </c>
    </row>
    <row r="10" spans="1:17" s="76" customFormat="1" ht="40.5" customHeight="1">
      <c r="A10" s="7" t="s">
        <v>85</v>
      </c>
      <c r="B10" s="4"/>
      <c r="C10" s="115">
        <v>1250000</v>
      </c>
      <c r="D10" s="115"/>
      <c r="E10" s="115">
        <v>114925980398</v>
      </c>
      <c r="F10" s="115"/>
      <c r="G10" s="115">
        <v>73528436376</v>
      </c>
      <c r="H10" s="115"/>
      <c r="I10" s="115">
        <v>41397544022</v>
      </c>
      <c r="J10" s="115"/>
      <c r="K10" s="115">
        <v>2337642</v>
      </c>
      <c r="L10" s="115"/>
      <c r="M10" s="115">
        <v>184318507275</v>
      </c>
      <c r="N10" s="115"/>
      <c r="O10" s="115">
        <v>136602697733</v>
      </c>
      <c r="P10" s="115"/>
      <c r="Q10" s="115">
        <v>47715809542</v>
      </c>
    </row>
    <row r="11" spans="1:17" s="76" customFormat="1" ht="40.5" customHeight="1">
      <c r="A11" s="7" t="s">
        <v>95</v>
      </c>
      <c r="B11" s="4"/>
      <c r="C11" s="115">
        <v>10000</v>
      </c>
      <c r="D11" s="115"/>
      <c r="E11" s="115">
        <v>226842211</v>
      </c>
      <c r="F11" s="115"/>
      <c r="G11" s="115">
        <v>118883199</v>
      </c>
      <c r="H11" s="115"/>
      <c r="I11" s="115">
        <v>107959012</v>
      </c>
      <c r="J11" s="115"/>
      <c r="K11" s="115">
        <v>1400000</v>
      </c>
      <c r="L11" s="115"/>
      <c r="M11" s="115">
        <v>20795573618</v>
      </c>
      <c r="N11" s="115"/>
      <c r="O11" s="115">
        <v>23645164032</v>
      </c>
      <c r="P11" s="115"/>
      <c r="Q11" s="115">
        <v>-2849590414</v>
      </c>
    </row>
    <row r="12" spans="1:17" s="76" customFormat="1" ht="40.5" customHeight="1">
      <c r="A12" s="7" t="s">
        <v>126</v>
      </c>
      <c r="B12" s="4"/>
      <c r="C12" s="115">
        <v>2400000</v>
      </c>
      <c r="D12" s="115"/>
      <c r="E12" s="115">
        <v>84252693782</v>
      </c>
      <c r="F12" s="115"/>
      <c r="G12" s="115">
        <v>60833809676</v>
      </c>
      <c r="H12" s="115"/>
      <c r="I12" s="115">
        <v>23418884106</v>
      </c>
      <c r="J12" s="115"/>
      <c r="K12" s="115">
        <v>2532400</v>
      </c>
      <c r="L12" s="115"/>
      <c r="M12" s="115">
        <v>87721320773</v>
      </c>
      <c r="N12" s="115"/>
      <c r="O12" s="115">
        <v>63934170144</v>
      </c>
      <c r="P12" s="115"/>
      <c r="Q12" s="115">
        <v>23787150629</v>
      </c>
    </row>
    <row r="13" spans="1:17" s="76" customFormat="1" ht="40.5" customHeight="1">
      <c r="A13" s="7" t="s">
        <v>84</v>
      </c>
      <c r="B13" s="4"/>
      <c r="C13" s="115">
        <v>881723</v>
      </c>
      <c r="D13" s="115"/>
      <c r="E13" s="115">
        <v>165792756363</v>
      </c>
      <c r="F13" s="115"/>
      <c r="G13" s="115">
        <v>107333917209</v>
      </c>
      <c r="H13" s="115"/>
      <c r="I13" s="115">
        <v>58458839154</v>
      </c>
      <c r="J13" s="115"/>
      <c r="K13" s="115">
        <v>1520131</v>
      </c>
      <c r="L13" s="115"/>
      <c r="M13" s="115">
        <v>246206353242</v>
      </c>
      <c r="N13" s="115"/>
      <c r="O13" s="115">
        <v>173940304790</v>
      </c>
      <c r="P13" s="115"/>
      <c r="Q13" s="115">
        <v>72266048452</v>
      </c>
    </row>
    <row r="14" spans="1:17" s="76" customFormat="1" ht="40.5" customHeight="1">
      <c r="A14" s="7" t="s">
        <v>140</v>
      </c>
      <c r="B14" s="4"/>
      <c r="C14" s="115">
        <v>4482223</v>
      </c>
      <c r="D14" s="115"/>
      <c r="E14" s="115">
        <v>63738825799</v>
      </c>
      <c r="F14" s="115"/>
      <c r="G14" s="115">
        <v>63734299930</v>
      </c>
      <c r="H14" s="115"/>
      <c r="I14" s="115">
        <v>4525869</v>
      </c>
      <c r="J14" s="115"/>
      <c r="K14" s="115">
        <v>4482223</v>
      </c>
      <c r="L14" s="115"/>
      <c r="M14" s="115">
        <v>63738825799</v>
      </c>
      <c r="N14" s="115"/>
      <c r="O14" s="115">
        <v>63734299930</v>
      </c>
      <c r="P14" s="115"/>
      <c r="Q14" s="115">
        <v>4525869</v>
      </c>
    </row>
    <row r="15" spans="1:17" s="76" customFormat="1" ht="40.5" customHeight="1">
      <c r="A15" s="7" t="s">
        <v>146</v>
      </c>
      <c r="B15" s="4"/>
      <c r="C15" s="115">
        <v>138694</v>
      </c>
      <c r="D15" s="115"/>
      <c r="E15" s="115">
        <v>4466948177</v>
      </c>
      <c r="F15" s="115"/>
      <c r="G15" s="115">
        <v>3192922283</v>
      </c>
      <c r="H15" s="115"/>
      <c r="I15" s="115">
        <v>1274025894</v>
      </c>
      <c r="J15" s="115"/>
      <c r="K15" s="115">
        <v>138694</v>
      </c>
      <c r="L15" s="115"/>
      <c r="M15" s="115">
        <v>4466948177</v>
      </c>
      <c r="N15" s="115"/>
      <c r="O15" s="115">
        <v>3192922283</v>
      </c>
      <c r="P15" s="115"/>
      <c r="Q15" s="115">
        <v>1274025894</v>
      </c>
    </row>
    <row r="16" spans="1:17" s="76" customFormat="1" ht="40.5" customHeight="1">
      <c r="A16" s="7" t="s">
        <v>144</v>
      </c>
      <c r="B16" s="4"/>
      <c r="C16" s="115">
        <v>303736</v>
      </c>
      <c r="D16" s="115"/>
      <c r="E16" s="115">
        <v>9859189226</v>
      </c>
      <c r="F16" s="115"/>
      <c r="G16" s="115">
        <v>6171439383</v>
      </c>
      <c r="H16" s="115"/>
      <c r="I16" s="115">
        <v>3687749843</v>
      </c>
      <c r="J16" s="115"/>
      <c r="K16" s="115">
        <v>303736</v>
      </c>
      <c r="L16" s="115"/>
      <c r="M16" s="115">
        <v>9859189226</v>
      </c>
      <c r="N16" s="115"/>
      <c r="O16" s="115">
        <v>6171439383</v>
      </c>
      <c r="P16" s="115"/>
      <c r="Q16" s="115">
        <v>3687749843</v>
      </c>
    </row>
    <row r="17" spans="1:17" s="76" customFormat="1" ht="40.5" customHeight="1">
      <c r="A17" s="7" t="s">
        <v>91</v>
      </c>
      <c r="B17" s="4"/>
      <c r="C17" s="115">
        <v>0</v>
      </c>
      <c r="D17" s="115"/>
      <c r="E17" s="115">
        <v>0</v>
      </c>
      <c r="F17" s="115"/>
      <c r="G17" s="115">
        <v>0</v>
      </c>
      <c r="H17" s="115"/>
      <c r="I17" s="115">
        <v>0</v>
      </c>
      <c r="J17" s="115"/>
      <c r="K17" s="115">
        <v>2800000</v>
      </c>
      <c r="L17" s="115"/>
      <c r="M17" s="115">
        <v>48770423100</v>
      </c>
      <c r="N17" s="115"/>
      <c r="O17" s="115">
        <v>47809182028</v>
      </c>
      <c r="P17" s="115"/>
      <c r="Q17" s="115">
        <v>961241072</v>
      </c>
    </row>
    <row r="18" spans="1:17" s="76" customFormat="1" ht="40.5" customHeight="1">
      <c r="A18" s="7" t="s">
        <v>86</v>
      </c>
      <c r="B18" s="4"/>
      <c r="C18" s="115">
        <v>0</v>
      </c>
      <c r="D18" s="115"/>
      <c r="E18" s="115">
        <v>0</v>
      </c>
      <c r="F18" s="115"/>
      <c r="G18" s="115">
        <v>0</v>
      </c>
      <c r="H18" s="115"/>
      <c r="I18" s="115">
        <v>0</v>
      </c>
      <c r="J18" s="115"/>
      <c r="K18" s="115">
        <v>800000</v>
      </c>
      <c r="L18" s="115"/>
      <c r="M18" s="115">
        <v>24161532599</v>
      </c>
      <c r="N18" s="115"/>
      <c r="O18" s="115">
        <v>21878881123</v>
      </c>
      <c r="P18" s="115"/>
      <c r="Q18" s="115">
        <v>2282651476</v>
      </c>
    </row>
    <row r="19" spans="1:17" s="76" customFormat="1" ht="40.5" customHeight="1">
      <c r="A19" s="7" t="s">
        <v>113</v>
      </c>
      <c r="B19" s="4"/>
      <c r="C19" s="115">
        <v>0</v>
      </c>
      <c r="D19" s="115"/>
      <c r="E19" s="115">
        <v>0</v>
      </c>
      <c r="F19" s="115"/>
      <c r="G19" s="115">
        <v>0</v>
      </c>
      <c r="H19" s="115"/>
      <c r="I19" s="115">
        <v>0</v>
      </c>
      <c r="J19" s="115"/>
      <c r="K19" s="115">
        <v>10000000</v>
      </c>
      <c r="L19" s="115"/>
      <c r="M19" s="115">
        <v>15105018188</v>
      </c>
      <c r="N19" s="115"/>
      <c r="O19" s="115">
        <v>12753714026</v>
      </c>
      <c r="P19" s="115"/>
      <c r="Q19" s="115">
        <v>2351304162</v>
      </c>
    </row>
    <row r="20" spans="1:17" s="76" customFormat="1" ht="40.5" customHeight="1">
      <c r="A20" s="7" t="s">
        <v>110</v>
      </c>
      <c r="B20" s="4"/>
      <c r="C20" s="115">
        <v>0</v>
      </c>
      <c r="D20" s="115"/>
      <c r="E20" s="115">
        <v>0</v>
      </c>
      <c r="F20" s="115"/>
      <c r="G20" s="115">
        <v>0</v>
      </c>
      <c r="H20" s="115"/>
      <c r="I20" s="115">
        <v>0</v>
      </c>
      <c r="J20" s="115"/>
      <c r="K20" s="115">
        <v>200000</v>
      </c>
      <c r="L20" s="115"/>
      <c r="M20" s="115">
        <v>10354024823</v>
      </c>
      <c r="N20" s="115"/>
      <c r="O20" s="115">
        <v>9204563453</v>
      </c>
      <c r="P20" s="115"/>
      <c r="Q20" s="115">
        <v>1149461370</v>
      </c>
    </row>
    <row r="21" spans="1:17" s="76" customFormat="1" ht="40.5" customHeight="1">
      <c r="A21" s="7" t="s">
        <v>90</v>
      </c>
      <c r="B21" s="4"/>
      <c r="C21" s="115">
        <v>0</v>
      </c>
      <c r="D21" s="115"/>
      <c r="E21" s="115">
        <v>0</v>
      </c>
      <c r="F21" s="115"/>
      <c r="G21" s="115">
        <v>0</v>
      </c>
      <c r="H21" s="115"/>
      <c r="I21" s="115">
        <v>0</v>
      </c>
      <c r="J21" s="115"/>
      <c r="K21" s="115">
        <v>1</v>
      </c>
      <c r="L21" s="115"/>
      <c r="M21" s="115">
        <v>1</v>
      </c>
      <c r="N21" s="115"/>
      <c r="O21" s="115">
        <v>9895</v>
      </c>
      <c r="P21" s="115"/>
      <c r="Q21" s="115">
        <v>-9894</v>
      </c>
    </row>
    <row r="22" spans="1:17" s="76" customFormat="1" ht="40.5" customHeight="1">
      <c r="A22" s="7" t="s">
        <v>97</v>
      </c>
      <c r="B22" s="4"/>
      <c r="C22" s="115">
        <v>0</v>
      </c>
      <c r="D22" s="115"/>
      <c r="E22" s="115">
        <v>0</v>
      </c>
      <c r="F22" s="115"/>
      <c r="G22" s="115">
        <v>0</v>
      </c>
      <c r="H22" s="115"/>
      <c r="I22" s="115">
        <v>0</v>
      </c>
      <c r="J22" s="115"/>
      <c r="K22" s="115">
        <v>2000000</v>
      </c>
      <c r="L22" s="115"/>
      <c r="M22" s="115">
        <v>21726269106</v>
      </c>
      <c r="N22" s="115"/>
      <c r="O22" s="115">
        <v>21726269106</v>
      </c>
      <c r="P22" s="115"/>
      <c r="Q22" s="115">
        <v>0</v>
      </c>
    </row>
    <row r="23" spans="1:17" s="76" customFormat="1" ht="40.5" customHeight="1">
      <c r="A23" s="7" t="s">
        <v>93</v>
      </c>
      <c r="B23" s="4"/>
      <c r="C23" s="115">
        <v>0</v>
      </c>
      <c r="D23" s="115"/>
      <c r="E23" s="115">
        <v>0</v>
      </c>
      <c r="F23" s="115"/>
      <c r="G23" s="115">
        <v>0</v>
      </c>
      <c r="H23" s="115"/>
      <c r="I23" s="115">
        <v>0</v>
      </c>
      <c r="J23" s="115"/>
      <c r="K23" s="115">
        <v>34000000</v>
      </c>
      <c r="L23" s="115"/>
      <c r="M23" s="115">
        <v>133750280810</v>
      </c>
      <c r="N23" s="115"/>
      <c r="O23" s="115">
        <v>145559341651</v>
      </c>
      <c r="P23" s="115"/>
      <c r="Q23" s="115">
        <v>-11809060841</v>
      </c>
    </row>
    <row r="24" spans="1:17" s="76" customFormat="1" ht="40.5" customHeight="1">
      <c r="A24" s="7" t="s">
        <v>94</v>
      </c>
      <c r="B24" s="4"/>
      <c r="C24" s="115">
        <v>0</v>
      </c>
      <c r="D24" s="115"/>
      <c r="E24" s="115">
        <v>0</v>
      </c>
      <c r="F24" s="115"/>
      <c r="G24" s="115">
        <v>0</v>
      </c>
      <c r="H24" s="115"/>
      <c r="I24" s="115">
        <v>0</v>
      </c>
      <c r="J24" s="115"/>
      <c r="K24" s="115">
        <v>2000000</v>
      </c>
      <c r="L24" s="115"/>
      <c r="M24" s="115">
        <v>42228677185</v>
      </c>
      <c r="N24" s="115"/>
      <c r="O24" s="115">
        <v>36628247757</v>
      </c>
      <c r="P24" s="115"/>
      <c r="Q24" s="115">
        <v>5600429428</v>
      </c>
    </row>
    <row r="25" spans="1:17" s="76" customFormat="1" ht="40.5" customHeight="1">
      <c r="A25" s="7" t="s">
        <v>87</v>
      </c>
      <c r="B25" s="4"/>
      <c r="C25" s="115">
        <v>0</v>
      </c>
      <c r="D25" s="115"/>
      <c r="E25" s="115">
        <v>0</v>
      </c>
      <c r="F25" s="115"/>
      <c r="G25" s="115">
        <v>0</v>
      </c>
      <c r="H25" s="115"/>
      <c r="I25" s="115">
        <v>0</v>
      </c>
      <c r="J25" s="115"/>
      <c r="K25" s="115">
        <v>2500000</v>
      </c>
      <c r="L25" s="115"/>
      <c r="M25" s="115">
        <v>51190150274</v>
      </c>
      <c r="N25" s="115"/>
      <c r="O25" s="115">
        <v>36488507403</v>
      </c>
      <c r="P25" s="115"/>
      <c r="Q25" s="115">
        <v>14701642871</v>
      </c>
    </row>
    <row r="26" spans="1:17" s="76" customFormat="1" ht="40.5" customHeight="1">
      <c r="A26" s="7" t="s">
        <v>116</v>
      </c>
      <c r="B26" s="4"/>
      <c r="C26" s="115">
        <v>0</v>
      </c>
      <c r="D26" s="115"/>
      <c r="E26" s="115">
        <v>0</v>
      </c>
      <c r="F26" s="115"/>
      <c r="G26" s="115">
        <v>0</v>
      </c>
      <c r="H26" s="115"/>
      <c r="I26" s="115">
        <v>0</v>
      </c>
      <c r="J26" s="115"/>
      <c r="K26" s="115">
        <v>500000</v>
      </c>
      <c r="L26" s="115"/>
      <c r="M26" s="115">
        <v>6681010112</v>
      </c>
      <c r="N26" s="115"/>
      <c r="O26" s="115">
        <v>16507846545</v>
      </c>
      <c r="P26" s="115"/>
      <c r="Q26" s="115">
        <v>-9826836433</v>
      </c>
    </row>
    <row r="27" spans="1:17" s="76" customFormat="1" ht="40.5" customHeight="1">
      <c r="A27" s="7" t="s">
        <v>102</v>
      </c>
      <c r="B27" s="4"/>
      <c r="C27" s="115">
        <v>0</v>
      </c>
      <c r="D27" s="115"/>
      <c r="E27" s="115">
        <v>0</v>
      </c>
      <c r="F27" s="115"/>
      <c r="G27" s="115">
        <v>0</v>
      </c>
      <c r="H27" s="115"/>
      <c r="I27" s="115">
        <v>0</v>
      </c>
      <c r="J27" s="115"/>
      <c r="K27" s="115">
        <v>357575</v>
      </c>
      <c r="L27" s="115"/>
      <c r="M27" s="115">
        <v>26816272282</v>
      </c>
      <c r="N27" s="115"/>
      <c r="O27" s="115">
        <v>26870048399</v>
      </c>
      <c r="P27" s="115"/>
      <c r="Q27" s="115">
        <v>-53776117</v>
      </c>
    </row>
    <row r="28" spans="1:17" s="76" customFormat="1" ht="40.5" customHeight="1">
      <c r="A28" s="7" t="s">
        <v>89</v>
      </c>
      <c r="B28" s="4"/>
      <c r="C28" s="115">
        <v>0</v>
      </c>
      <c r="D28" s="115"/>
      <c r="E28" s="115">
        <v>0</v>
      </c>
      <c r="F28" s="115"/>
      <c r="G28" s="115">
        <v>0</v>
      </c>
      <c r="H28" s="115"/>
      <c r="I28" s="115">
        <v>0</v>
      </c>
      <c r="J28" s="115"/>
      <c r="K28" s="115">
        <v>2970000</v>
      </c>
      <c r="L28" s="115"/>
      <c r="M28" s="115">
        <v>71342138351</v>
      </c>
      <c r="N28" s="115"/>
      <c r="O28" s="115">
        <v>67931257901</v>
      </c>
      <c r="P28" s="115"/>
      <c r="Q28" s="115">
        <v>3410880450</v>
      </c>
    </row>
    <row r="29" spans="1:17" s="76" customFormat="1" ht="40.5" customHeight="1">
      <c r="A29" s="7" t="s">
        <v>124</v>
      </c>
      <c r="B29" s="4"/>
      <c r="C29" s="115">
        <v>0</v>
      </c>
      <c r="D29" s="115"/>
      <c r="E29" s="115">
        <v>0</v>
      </c>
      <c r="F29" s="115"/>
      <c r="G29" s="115">
        <v>0</v>
      </c>
      <c r="H29" s="115"/>
      <c r="I29" s="115">
        <v>0</v>
      </c>
      <c r="J29" s="115"/>
      <c r="K29" s="115">
        <v>850000</v>
      </c>
      <c r="L29" s="115"/>
      <c r="M29" s="115">
        <v>16484828388</v>
      </c>
      <c r="N29" s="115"/>
      <c r="O29" s="115">
        <v>12113074405</v>
      </c>
      <c r="P29" s="115"/>
      <c r="Q29" s="115">
        <v>4371753983</v>
      </c>
    </row>
    <row r="30" spans="1:17" s="76" customFormat="1" ht="40.5" customHeight="1">
      <c r="A30" s="7" t="s">
        <v>92</v>
      </c>
      <c r="B30" s="4"/>
      <c r="C30" s="115">
        <v>0</v>
      </c>
      <c r="D30" s="115"/>
      <c r="E30" s="115">
        <v>0</v>
      </c>
      <c r="F30" s="115"/>
      <c r="G30" s="115">
        <v>0</v>
      </c>
      <c r="H30" s="115"/>
      <c r="I30" s="115">
        <v>0</v>
      </c>
      <c r="J30" s="115"/>
      <c r="K30" s="115">
        <v>450000</v>
      </c>
      <c r="L30" s="115"/>
      <c r="M30" s="115">
        <v>73166025182</v>
      </c>
      <c r="N30" s="115"/>
      <c r="O30" s="115">
        <v>64935323946</v>
      </c>
      <c r="P30" s="115"/>
      <c r="Q30" s="115">
        <v>8230701236</v>
      </c>
    </row>
    <row r="31" spans="1:17" s="76" customFormat="1" ht="40.5" customHeight="1">
      <c r="A31" s="7" t="s">
        <v>107</v>
      </c>
      <c r="B31" s="4"/>
      <c r="C31" s="115">
        <v>0</v>
      </c>
      <c r="D31" s="115"/>
      <c r="E31" s="115">
        <v>0</v>
      </c>
      <c r="F31" s="115"/>
      <c r="G31" s="115">
        <v>0</v>
      </c>
      <c r="H31" s="115"/>
      <c r="I31" s="115">
        <v>0</v>
      </c>
      <c r="J31" s="115"/>
      <c r="K31" s="115">
        <v>100000</v>
      </c>
      <c r="L31" s="115"/>
      <c r="M31" s="115">
        <v>584501417</v>
      </c>
      <c r="N31" s="115"/>
      <c r="O31" s="115">
        <v>542477737</v>
      </c>
      <c r="P31" s="115"/>
      <c r="Q31" s="115">
        <v>42023680</v>
      </c>
    </row>
    <row r="32" spans="1:17" s="76" customFormat="1" ht="40.5" customHeight="1">
      <c r="A32" s="7" t="s">
        <v>109</v>
      </c>
      <c r="B32" s="4"/>
      <c r="C32" s="115">
        <v>0</v>
      </c>
      <c r="D32" s="115"/>
      <c r="E32" s="115">
        <v>0</v>
      </c>
      <c r="F32" s="115"/>
      <c r="G32" s="115">
        <v>0</v>
      </c>
      <c r="H32" s="115"/>
      <c r="I32" s="115">
        <v>0</v>
      </c>
      <c r="J32" s="115"/>
      <c r="K32" s="115">
        <v>831250</v>
      </c>
      <c r="L32" s="115"/>
      <c r="M32" s="115">
        <v>9610069674</v>
      </c>
      <c r="N32" s="115"/>
      <c r="O32" s="115">
        <v>9045924148</v>
      </c>
      <c r="P32" s="115"/>
      <c r="Q32" s="115">
        <v>564145526</v>
      </c>
    </row>
    <row r="33" spans="1:17" s="76" customFormat="1" ht="40.5" customHeight="1">
      <c r="A33" s="7" t="s">
        <v>118</v>
      </c>
      <c r="B33" s="4"/>
      <c r="C33" s="115">
        <v>0</v>
      </c>
      <c r="D33" s="115"/>
      <c r="E33" s="115">
        <v>0</v>
      </c>
      <c r="F33" s="115"/>
      <c r="G33" s="115">
        <v>0</v>
      </c>
      <c r="H33" s="115"/>
      <c r="I33" s="115">
        <v>0</v>
      </c>
      <c r="J33" s="115"/>
      <c r="K33" s="115">
        <v>258212</v>
      </c>
      <c r="L33" s="115"/>
      <c r="M33" s="115">
        <v>9776111905</v>
      </c>
      <c r="N33" s="115"/>
      <c r="O33" s="115">
        <v>7740884249</v>
      </c>
      <c r="P33" s="115"/>
      <c r="Q33" s="115">
        <v>2035227656</v>
      </c>
    </row>
    <row r="34" spans="1:17" s="76" customFormat="1" ht="40.5" customHeight="1">
      <c r="A34" s="7" t="s">
        <v>125</v>
      </c>
      <c r="B34" s="4"/>
      <c r="C34" s="115">
        <v>0</v>
      </c>
      <c r="D34" s="115"/>
      <c r="E34" s="115">
        <v>0</v>
      </c>
      <c r="F34" s="115"/>
      <c r="G34" s="115">
        <v>0</v>
      </c>
      <c r="H34" s="115"/>
      <c r="I34" s="115">
        <v>0</v>
      </c>
      <c r="J34" s="115"/>
      <c r="K34" s="115">
        <v>84176</v>
      </c>
      <c r="L34" s="115"/>
      <c r="M34" s="115">
        <v>3126103726</v>
      </c>
      <c r="N34" s="115"/>
      <c r="O34" s="115">
        <v>1769336418</v>
      </c>
      <c r="P34" s="115"/>
      <c r="Q34" s="115">
        <v>1356767308</v>
      </c>
    </row>
    <row r="35" spans="1:17" s="76" customFormat="1" ht="40.5" customHeight="1">
      <c r="A35" s="7" t="s">
        <v>117</v>
      </c>
      <c r="B35" s="4"/>
      <c r="C35" s="115">
        <v>0</v>
      </c>
      <c r="D35" s="115"/>
      <c r="E35" s="115">
        <v>0</v>
      </c>
      <c r="F35" s="115"/>
      <c r="G35" s="115">
        <v>0</v>
      </c>
      <c r="H35" s="115"/>
      <c r="I35" s="115">
        <v>0</v>
      </c>
      <c r="J35" s="115"/>
      <c r="K35" s="115">
        <v>268970</v>
      </c>
      <c r="L35" s="115"/>
      <c r="M35" s="115">
        <v>729116982</v>
      </c>
      <c r="N35" s="115"/>
      <c r="O35" s="115">
        <v>592283126</v>
      </c>
      <c r="P35" s="115"/>
      <c r="Q35" s="115">
        <v>136833856</v>
      </c>
    </row>
    <row r="36" spans="1:17" s="76" customFormat="1" ht="40.5" customHeight="1">
      <c r="A36" s="7" t="s">
        <v>115</v>
      </c>
      <c r="B36" s="4"/>
      <c r="C36" s="115">
        <v>0</v>
      </c>
      <c r="D36" s="115"/>
      <c r="E36" s="115">
        <v>0</v>
      </c>
      <c r="F36" s="115"/>
      <c r="G36" s="115">
        <v>0</v>
      </c>
      <c r="H36" s="115"/>
      <c r="I36" s="115">
        <v>0</v>
      </c>
      <c r="J36" s="115"/>
      <c r="K36" s="115">
        <v>1613822</v>
      </c>
      <c r="L36" s="115"/>
      <c r="M36" s="115">
        <v>5732749897</v>
      </c>
      <c r="N36" s="115"/>
      <c r="O36" s="115">
        <v>4829805681</v>
      </c>
      <c r="P36" s="115"/>
      <c r="Q36" s="115">
        <v>902944216</v>
      </c>
    </row>
    <row r="37" spans="1:17" s="76" customFormat="1" ht="40.5" customHeight="1">
      <c r="A37" s="7" t="s">
        <v>139</v>
      </c>
      <c r="B37" s="4"/>
      <c r="C37" s="115">
        <v>0</v>
      </c>
      <c r="D37" s="115"/>
      <c r="E37" s="115">
        <v>0</v>
      </c>
      <c r="F37" s="115"/>
      <c r="G37" s="115">
        <v>0</v>
      </c>
      <c r="H37" s="115"/>
      <c r="I37" s="115">
        <v>0</v>
      </c>
      <c r="J37" s="115"/>
      <c r="K37" s="115">
        <v>29400</v>
      </c>
      <c r="L37" s="115"/>
      <c r="M37" s="115">
        <v>209134609</v>
      </c>
      <c r="N37" s="115"/>
      <c r="O37" s="115">
        <v>147810288</v>
      </c>
      <c r="P37" s="115"/>
      <c r="Q37" s="115">
        <v>61324321</v>
      </c>
    </row>
    <row r="38" spans="1:17" s="76" customFormat="1" ht="40.5" customHeight="1">
      <c r="A38" s="7" t="s">
        <v>128</v>
      </c>
      <c r="B38" s="4"/>
      <c r="C38" s="115">
        <v>0</v>
      </c>
      <c r="D38" s="115"/>
      <c r="E38" s="115">
        <v>0</v>
      </c>
      <c r="F38" s="115"/>
      <c r="G38" s="115">
        <v>0</v>
      </c>
      <c r="H38" s="115"/>
      <c r="I38" s="115">
        <v>0</v>
      </c>
      <c r="J38" s="115"/>
      <c r="K38" s="115">
        <v>11013</v>
      </c>
      <c r="L38" s="115"/>
      <c r="M38" s="115">
        <v>476773384</v>
      </c>
      <c r="N38" s="115"/>
      <c r="O38" s="115">
        <v>358247492</v>
      </c>
      <c r="P38" s="115"/>
      <c r="Q38" s="115">
        <v>118525892</v>
      </c>
    </row>
    <row r="39" spans="1:17" s="76" customFormat="1" ht="40.5" customHeight="1">
      <c r="A39" s="7" t="s">
        <v>147</v>
      </c>
      <c r="B39" s="4"/>
      <c r="C39" s="115">
        <v>0</v>
      </c>
      <c r="D39" s="115"/>
      <c r="E39" s="115">
        <v>0</v>
      </c>
      <c r="F39" s="115"/>
      <c r="G39" s="115">
        <v>0</v>
      </c>
      <c r="H39" s="115"/>
      <c r="I39" s="115">
        <v>0</v>
      </c>
      <c r="J39" s="115"/>
      <c r="K39" s="115">
        <v>1451</v>
      </c>
      <c r="L39" s="115"/>
      <c r="M39" s="115">
        <v>9695590</v>
      </c>
      <c r="N39" s="115"/>
      <c r="O39" s="115">
        <v>7987744</v>
      </c>
      <c r="P39" s="115"/>
      <c r="Q39" s="115">
        <v>1707846</v>
      </c>
    </row>
    <row r="40" spans="1:17" s="76" customFormat="1" ht="40.5" customHeight="1">
      <c r="A40" s="7" t="s">
        <v>141</v>
      </c>
      <c r="B40" s="4"/>
      <c r="C40" s="115">
        <v>0</v>
      </c>
      <c r="D40" s="115"/>
      <c r="E40" s="115">
        <v>0</v>
      </c>
      <c r="F40" s="115"/>
      <c r="G40" s="115">
        <v>0</v>
      </c>
      <c r="H40" s="115"/>
      <c r="I40" s="115">
        <v>0</v>
      </c>
      <c r="J40" s="115"/>
      <c r="K40" s="115">
        <v>61250</v>
      </c>
      <c r="L40" s="115"/>
      <c r="M40" s="115">
        <v>192398384</v>
      </c>
      <c r="N40" s="115"/>
      <c r="O40" s="115">
        <v>116603276</v>
      </c>
      <c r="P40" s="115"/>
      <c r="Q40" s="115">
        <v>75795108</v>
      </c>
    </row>
    <row r="41" spans="1:17" s="76" customFormat="1" ht="40.5" customHeight="1">
      <c r="A41" s="7" t="s">
        <v>127</v>
      </c>
      <c r="B41" s="4"/>
      <c r="C41" s="115">
        <v>0</v>
      </c>
      <c r="D41" s="115"/>
      <c r="E41" s="115">
        <v>0</v>
      </c>
      <c r="F41" s="115"/>
      <c r="G41" s="115">
        <v>0</v>
      </c>
      <c r="H41" s="115"/>
      <c r="I41" s="115">
        <v>0</v>
      </c>
      <c r="J41" s="115"/>
      <c r="K41" s="115">
        <v>2300000</v>
      </c>
      <c r="L41" s="115"/>
      <c r="M41" s="115">
        <v>41445756553</v>
      </c>
      <c r="N41" s="115"/>
      <c r="O41" s="115">
        <v>48385240631</v>
      </c>
      <c r="P41" s="115"/>
      <c r="Q41" s="115">
        <v>-6939484078</v>
      </c>
    </row>
    <row r="42" spans="1:17" ht="28.5" thickBot="1">
      <c r="A42" s="66"/>
      <c r="B42" s="66"/>
      <c r="C42" s="66"/>
      <c r="D42" s="66"/>
      <c r="E42" s="96">
        <f>SUM(E9:E41)</f>
        <v>474242804457</v>
      </c>
      <c r="F42" s="66"/>
      <c r="G42" s="96">
        <f>SUM(G9:G41)</f>
        <v>339989697336</v>
      </c>
      <c r="H42" s="66"/>
      <c r="I42" s="96">
        <f>SUM(I9:I41)</f>
        <v>134253107121</v>
      </c>
      <c r="J42" s="66"/>
      <c r="K42" s="66"/>
      <c r="L42" s="66"/>
      <c r="M42" s="96">
        <f>SUM(M9:M41)</f>
        <v>1319609978910</v>
      </c>
      <c r="N42" s="66"/>
      <c r="O42" s="96">
        <f>SUM(O9:O41)</f>
        <v>1143706954432</v>
      </c>
      <c r="P42" s="66"/>
      <c r="Q42" s="96">
        <f>SUM(Q9:Q41)</f>
        <v>175903024478</v>
      </c>
    </row>
    <row r="43" spans="1:17" ht="28.5" thickTop="1">
      <c r="C43" s="51"/>
      <c r="I43" s="51"/>
      <c r="K43" s="51"/>
    </row>
    <row r="44" spans="1:17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</row>
    <row r="45" spans="1:17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</row>
    <row r="46" spans="1:17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</row>
    <row r="47" spans="1:17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</row>
    <row r="48" spans="1:17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</row>
    <row r="49" spans="1:17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</row>
    <row r="51" spans="1:17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</row>
    <row r="52" spans="1:17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</row>
    <row r="53" spans="1:17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</row>
    <row r="55" spans="1:17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</row>
    <row r="56" spans="1:17"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97"/>
    </row>
    <row r="57" spans="1:17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</row>
    <row r="58" spans="1:17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</row>
    <row r="59" spans="1:17">
      <c r="A59" s="66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</row>
    <row r="60" spans="1:17">
      <c r="A60" s="66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</row>
    <row r="61" spans="1:17">
      <c r="A61" s="66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</row>
    <row r="62" spans="1:17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</row>
    <row r="63" spans="1:17" ht="30">
      <c r="C63" s="98"/>
      <c r="D63" s="86"/>
      <c r="E63" s="98"/>
      <c r="F63" s="86"/>
      <c r="G63" s="98"/>
      <c r="H63" s="86"/>
      <c r="I63" s="99"/>
      <c r="J63" s="86"/>
      <c r="K63" s="98"/>
      <c r="L63" s="86"/>
      <c r="M63" s="98"/>
      <c r="N63" s="86"/>
      <c r="O63" s="98"/>
      <c r="P63" s="86"/>
      <c r="Q63" s="100"/>
    </row>
    <row r="64" spans="1:17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</row>
    <row r="65" spans="1:16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</row>
    <row r="66" spans="1:16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</row>
    <row r="67" spans="1:16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</row>
    <row r="68" spans="1:16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</row>
    <row r="69" spans="1:16">
      <c r="A69" s="66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</row>
  </sheetData>
  <sortState ref="A8:Q16">
    <sortCondition descending="1" ref="Q8:Q16"/>
  </sortState>
  <mergeCells count="7">
    <mergeCell ref="K7:Q7"/>
    <mergeCell ref="A7:A8"/>
    <mergeCell ref="C7:I7"/>
    <mergeCell ref="A2:Q2"/>
    <mergeCell ref="A3:Q3"/>
    <mergeCell ref="A4:Q4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4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rightToLeft="1" view="pageBreakPreview" zoomScale="60" zoomScaleNormal="100" workbookViewId="0">
      <selection activeCell="Q23" sqref="Q23"/>
    </sheetView>
  </sheetViews>
  <sheetFormatPr defaultColWidth="8.7109375" defaultRowHeight="27.75"/>
  <cols>
    <col min="1" max="1" width="47.28515625" style="77" customWidth="1"/>
    <col min="2" max="2" width="0.5703125" style="77" customWidth="1"/>
    <col min="3" max="3" width="18.42578125" style="77" bestFit="1" customWidth="1"/>
    <col min="4" max="4" width="0.5703125" style="77" customWidth="1"/>
    <col min="5" max="5" width="26.5703125" style="77" bestFit="1" customWidth="1"/>
    <col min="6" max="6" width="0.7109375" style="77" customWidth="1"/>
    <col min="7" max="7" width="27" style="77" bestFit="1" customWidth="1"/>
    <col min="8" max="8" width="1" style="77" customWidth="1"/>
    <col min="9" max="9" width="25.42578125" style="77" bestFit="1" customWidth="1"/>
    <col min="10" max="10" width="1.140625" style="77" customWidth="1"/>
    <col min="11" max="11" width="18.42578125" style="77" bestFit="1" customWidth="1"/>
    <col min="12" max="12" width="1" style="77" customWidth="1"/>
    <col min="13" max="13" width="26.5703125" style="77" bestFit="1" customWidth="1"/>
    <col min="14" max="14" width="0.7109375" style="77" customWidth="1"/>
    <col min="15" max="15" width="27" style="77" bestFit="1" customWidth="1"/>
    <col min="16" max="16" width="0.85546875" style="77" customWidth="1"/>
    <col min="17" max="17" width="25.5703125" style="77" bestFit="1" customWidth="1"/>
    <col min="18" max="16384" width="8.7109375" style="77"/>
  </cols>
  <sheetData>
    <row r="1" spans="1:19" ht="31.5" customHeight="1"/>
    <row r="2" spans="1:19" s="88" customFormat="1" ht="36">
      <c r="A2" s="164" t="s">
        <v>67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S2" s="77"/>
    </row>
    <row r="3" spans="1:19" s="88" customFormat="1" ht="36">
      <c r="A3" s="164" t="s">
        <v>29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</row>
    <row r="4" spans="1:19" s="88" customFormat="1" ht="36">
      <c r="A4" s="164" t="str">
        <f>'درآمد ناشی از فروش '!A4:Q4</f>
        <v>برای ماه منتهی به 1400/07/30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</row>
    <row r="5" spans="1:19" s="88" customFormat="1" ht="36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</row>
    <row r="6" spans="1:19" ht="40.5">
      <c r="A6" s="163" t="s">
        <v>79</v>
      </c>
      <c r="B6" s="163"/>
      <c r="C6" s="163"/>
      <c r="D6" s="163"/>
      <c r="E6" s="163"/>
      <c r="F6" s="163"/>
      <c r="G6" s="163"/>
      <c r="H6" s="163"/>
    </row>
    <row r="7" spans="1:19" ht="45" customHeight="1" thickBot="1">
      <c r="A7" s="157" t="s">
        <v>3</v>
      </c>
      <c r="C7" s="158" t="str">
        <f>'درآمد ناشی از فروش '!C7:I7</f>
        <v>طی مهر ماه</v>
      </c>
      <c r="D7" s="158" t="s">
        <v>31</v>
      </c>
      <c r="E7" s="158" t="s">
        <v>31</v>
      </c>
      <c r="F7" s="158" t="s">
        <v>31</v>
      </c>
      <c r="G7" s="158" t="s">
        <v>31</v>
      </c>
      <c r="H7" s="158" t="s">
        <v>31</v>
      </c>
      <c r="I7" s="158" t="s">
        <v>31</v>
      </c>
      <c r="K7" s="158" t="str">
        <f>'درآمد ناشی از فروش '!K7:Q7</f>
        <v>از ابتدای سال مالی تا پایان مهر ماه</v>
      </c>
      <c r="L7" s="158" t="s">
        <v>32</v>
      </c>
      <c r="M7" s="158" t="s">
        <v>32</v>
      </c>
      <c r="N7" s="158" t="s">
        <v>32</v>
      </c>
      <c r="O7" s="158" t="s">
        <v>32</v>
      </c>
      <c r="P7" s="158" t="s">
        <v>32</v>
      </c>
      <c r="Q7" s="158" t="s">
        <v>32</v>
      </c>
    </row>
    <row r="8" spans="1:19" s="79" customFormat="1" ht="54.75" customHeight="1" thickBot="1">
      <c r="A8" s="158" t="s">
        <v>3</v>
      </c>
      <c r="C8" s="101" t="s">
        <v>6</v>
      </c>
      <c r="E8" s="101" t="s">
        <v>45</v>
      </c>
      <c r="G8" s="101" t="s">
        <v>46</v>
      </c>
      <c r="I8" s="101" t="s">
        <v>47</v>
      </c>
      <c r="K8" s="101" t="s">
        <v>6</v>
      </c>
      <c r="M8" s="101" t="s">
        <v>45</v>
      </c>
      <c r="O8" s="101" t="s">
        <v>46</v>
      </c>
      <c r="Q8" s="101" t="s">
        <v>47</v>
      </c>
    </row>
    <row r="9" spans="1:19" ht="34.5" customHeight="1">
      <c r="A9" s="7" t="s">
        <v>92</v>
      </c>
      <c r="B9" s="4"/>
      <c r="C9" s="115">
        <v>1500000</v>
      </c>
      <c r="D9" s="115"/>
      <c r="E9" s="115">
        <v>238809080925</v>
      </c>
      <c r="F9" s="115"/>
      <c r="G9" s="115">
        <v>241308515671</v>
      </c>
      <c r="H9" s="115"/>
      <c r="I9" s="115">
        <v>-2499434746</v>
      </c>
      <c r="J9" s="115"/>
      <c r="K9" s="115">
        <v>1500000</v>
      </c>
      <c r="L9" s="115"/>
      <c r="M9" s="115">
        <v>238809080925</v>
      </c>
      <c r="N9" s="115"/>
      <c r="O9" s="115">
        <v>234134125760</v>
      </c>
      <c r="P9" s="115"/>
      <c r="Q9" s="115">
        <v>4674955165</v>
      </c>
    </row>
    <row r="10" spans="1:19" ht="34.5" customHeight="1">
      <c r="A10" s="7" t="s">
        <v>107</v>
      </c>
      <c r="B10" s="4"/>
      <c r="C10" s="115">
        <v>32066666</v>
      </c>
      <c r="D10" s="115"/>
      <c r="E10" s="115">
        <v>175317281355</v>
      </c>
      <c r="F10" s="115"/>
      <c r="G10" s="115">
        <v>184455325915</v>
      </c>
      <c r="H10" s="115"/>
      <c r="I10" s="115">
        <v>-9138044560</v>
      </c>
      <c r="J10" s="115"/>
      <c r="K10" s="115">
        <v>32066666</v>
      </c>
      <c r="L10" s="115"/>
      <c r="M10" s="115">
        <v>175317281355</v>
      </c>
      <c r="N10" s="115"/>
      <c r="O10" s="115">
        <v>188755692057</v>
      </c>
      <c r="P10" s="115"/>
      <c r="Q10" s="115">
        <v>-13438410702</v>
      </c>
    </row>
    <row r="11" spans="1:19" ht="34.5" customHeight="1">
      <c r="A11" s="7" t="s">
        <v>154</v>
      </c>
      <c r="B11" s="4"/>
      <c r="C11" s="115">
        <v>639927</v>
      </c>
      <c r="D11" s="115"/>
      <c r="E11" s="115">
        <v>129297636225</v>
      </c>
      <c r="F11" s="115"/>
      <c r="G11" s="115">
        <v>129390935953</v>
      </c>
      <c r="H11" s="115"/>
      <c r="I11" s="115">
        <v>-93299728</v>
      </c>
      <c r="J11" s="115"/>
      <c r="K11" s="115">
        <v>639927</v>
      </c>
      <c r="L11" s="115"/>
      <c r="M11" s="115">
        <v>129297636225</v>
      </c>
      <c r="N11" s="115"/>
      <c r="O11" s="115">
        <v>129390935953</v>
      </c>
      <c r="P11" s="115"/>
      <c r="Q11" s="115">
        <v>-93299728</v>
      </c>
    </row>
    <row r="12" spans="1:19" ht="34.5" customHeight="1">
      <c r="A12" s="7" t="s">
        <v>145</v>
      </c>
      <c r="B12" s="4"/>
      <c r="C12" s="115">
        <v>550000</v>
      </c>
      <c r="D12" s="115"/>
      <c r="E12" s="115">
        <v>24509793825</v>
      </c>
      <c r="F12" s="115"/>
      <c r="G12" s="115">
        <v>25084404427</v>
      </c>
      <c r="H12" s="115"/>
      <c r="I12" s="115">
        <v>-574610602</v>
      </c>
      <c r="J12" s="115"/>
      <c r="K12" s="115">
        <v>550000</v>
      </c>
      <c r="L12" s="115"/>
      <c r="M12" s="115">
        <v>24509793825</v>
      </c>
      <c r="N12" s="115"/>
      <c r="O12" s="115">
        <v>26867363497</v>
      </c>
      <c r="P12" s="115"/>
      <c r="Q12" s="115">
        <v>-2357569672</v>
      </c>
    </row>
    <row r="13" spans="1:19" ht="34.5" customHeight="1">
      <c r="A13" s="7" t="s">
        <v>109</v>
      </c>
      <c r="B13" s="4"/>
      <c r="C13" s="115">
        <v>3000000</v>
      </c>
      <c r="D13" s="115"/>
      <c r="E13" s="115">
        <v>34742047500</v>
      </c>
      <c r="F13" s="115"/>
      <c r="G13" s="115">
        <v>36769909500</v>
      </c>
      <c r="H13" s="115"/>
      <c r="I13" s="115">
        <v>-2027862000</v>
      </c>
      <c r="J13" s="115"/>
      <c r="K13" s="115">
        <v>3000000</v>
      </c>
      <c r="L13" s="115"/>
      <c r="M13" s="115">
        <v>34742047500</v>
      </c>
      <c r="N13" s="115"/>
      <c r="O13" s="115">
        <v>41231738162</v>
      </c>
      <c r="P13" s="115"/>
      <c r="Q13" s="115">
        <v>-6489690662</v>
      </c>
    </row>
    <row r="14" spans="1:19" ht="34.5" customHeight="1">
      <c r="A14" s="7" t="s">
        <v>144</v>
      </c>
      <c r="B14" s="4"/>
      <c r="C14" s="115">
        <v>303736</v>
      </c>
      <c r="D14" s="115"/>
      <c r="E14" s="115">
        <v>10311773309</v>
      </c>
      <c r="F14" s="115"/>
      <c r="G14" s="115">
        <v>6699784116</v>
      </c>
      <c r="H14" s="115"/>
      <c r="I14" s="115">
        <v>3611989193</v>
      </c>
      <c r="J14" s="115"/>
      <c r="K14" s="115">
        <v>303736</v>
      </c>
      <c r="L14" s="115"/>
      <c r="M14" s="115">
        <v>10311773309</v>
      </c>
      <c r="N14" s="115"/>
      <c r="O14" s="115">
        <v>6171439382</v>
      </c>
      <c r="P14" s="115"/>
      <c r="Q14" s="115">
        <v>4140333927</v>
      </c>
    </row>
    <row r="15" spans="1:19" ht="34.5" customHeight="1">
      <c r="A15" s="7" t="s">
        <v>155</v>
      </c>
      <c r="B15" s="4"/>
      <c r="C15" s="115">
        <v>20000000</v>
      </c>
      <c r="D15" s="115"/>
      <c r="E15" s="115">
        <v>34950798000</v>
      </c>
      <c r="F15" s="115"/>
      <c r="G15" s="115">
        <v>35853239897</v>
      </c>
      <c r="H15" s="115"/>
      <c r="I15" s="115">
        <v>-902441897</v>
      </c>
      <c r="J15" s="115"/>
      <c r="K15" s="115">
        <v>20000000</v>
      </c>
      <c r="L15" s="115"/>
      <c r="M15" s="115">
        <v>34950798000</v>
      </c>
      <c r="N15" s="115"/>
      <c r="O15" s="115">
        <v>35853239897</v>
      </c>
      <c r="P15" s="115"/>
      <c r="Q15" s="115">
        <v>-902441897</v>
      </c>
    </row>
    <row r="16" spans="1:19" ht="34.5" customHeight="1">
      <c r="A16" s="7" t="s">
        <v>91</v>
      </c>
      <c r="B16" s="4"/>
      <c r="C16" s="115">
        <v>9000000</v>
      </c>
      <c r="D16" s="115"/>
      <c r="E16" s="115">
        <v>146095528500</v>
      </c>
      <c r="F16" s="115"/>
      <c r="G16" s="115">
        <v>160409848500</v>
      </c>
      <c r="H16" s="115"/>
      <c r="I16" s="115">
        <v>-14314320000</v>
      </c>
      <c r="J16" s="115"/>
      <c r="K16" s="115">
        <v>9000000</v>
      </c>
      <c r="L16" s="115"/>
      <c r="M16" s="115">
        <v>146095528500</v>
      </c>
      <c r="N16" s="115"/>
      <c r="O16" s="115">
        <v>154351051566</v>
      </c>
      <c r="P16" s="115"/>
      <c r="Q16" s="115">
        <v>-8255523066</v>
      </c>
    </row>
    <row r="17" spans="1:17" ht="34.5" customHeight="1">
      <c r="A17" s="7" t="s">
        <v>88</v>
      </c>
      <c r="B17" s="4"/>
      <c r="C17" s="115">
        <v>16000000</v>
      </c>
      <c r="D17" s="115"/>
      <c r="E17" s="115">
        <v>256544424000</v>
      </c>
      <c r="F17" s="115"/>
      <c r="G17" s="115">
        <v>221846030720</v>
      </c>
      <c r="H17" s="115"/>
      <c r="I17" s="115">
        <v>34698393280</v>
      </c>
      <c r="J17" s="115"/>
      <c r="K17" s="115">
        <v>16000000</v>
      </c>
      <c r="L17" s="115"/>
      <c r="M17" s="115">
        <v>256544424000</v>
      </c>
      <c r="N17" s="115"/>
      <c r="O17" s="115">
        <v>200607914216</v>
      </c>
      <c r="P17" s="115"/>
      <c r="Q17" s="115">
        <v>55936509784</v>
      </c>
    </row>
    <row r="18" spans="1:17" ht="34.5" customHeight="1">
      <c r="A18" s="7" t="s">
        <v>86</v>
      </c>
      <c r="B18" s="4"/>
      <c r="C18" s="115">
        <v>4000000</v>
      </c>
      <c r="D18" s="115"/>
      <c r="E18" s="115">
        <v>98768808000</v>
      </c>
      <c r="F18" s="115"/>
      <c r="G18" s="115">
        <v>115866468000</v>
      </c>
      <c r="H18" s="115"/>
      <c r="I18" s="115">
        <v>-17097660000</v>
      </c>
      <c r="J18" s="115"/>
      <c r="K18" s="115">
        <v>4000000</v>
      </c>
      <c r="L18" s="115"/>
      <c r="M18" s="115">
        <v>98768808000</v>
      </c>
      <c r="N18" s="115"/>
      <c r="O18" s="115">
        <v>109394405623</v>
      </c>
      <c r="P18" s="115"/>
      <c r="Q18" s="115">
        <v>-10625597623</v>
      </c>
    </row>
    <row r="19" spans="1:17" ht="34.5" customHeight="1">
      <c r="A19" s="7" t="s">
        <v>113</v>
      </c>
      <c r="B19" s="4"/>
      <c r="C19" s="115">
        <v>10000000</v>
      </c>
      <c r="D19" s="115"/>
      <c r="E19" s="115">
        <v>17405815500</v>
      </c>
      <c r="F19" s="115"/>
      <c r="G19" s="115">
        <v>15656287500</v>
      </c>
      <c r="H19" s="115"/>
      <c r="I19" s="115">
        <v>1749528000</v>
      </c>
      <c r="J19" s="115"/>
      <c r="K19" s="115">
        <v>10000000</v>
      </c>
      <c r="L19" s="115"/>
      <c r="M19" s="115">
        <v>17405815500</v>
      </c>
      <c r="N19" s="115"/>
      <c r="O19" s="115">
        <v>12753714020</v>
      </c>
      <c r="P19" s="115"/>
      <c r="Q19" s="115">
        <v>4652101480</v>
      </c>
    </row>
    <row r="20" spans="1:17" ht="34.5" customHeight="1">
      <c r="A20" s="7" t="s">
        <v>138</v>
      </c>
      <c r="B20" s="4"/>
      <c r="C20" s="115">
        <v>4000000</v>
      </c>
      <c r="D20" s="115"/>
      <c r="E20" s="115">
        <v>43102008000</v>
      </c>
      <c r="F20" s="115"/>
      <c r="G20" s="115">
        <v>39324618000</v>
      </c>
      <c r="H20" s="115"/>
      <c r="I20" s="115">
        <v>3777390000</v>
      </c>
      <c r="J20" s="115"/>
      <c r="K20" s="115">
        <v>4000000</v>
      </c>
      <c r="L20" s="115"/>
      <c r="M20" s="115">
        <v>43102008000</v>
      </c>
      <c r="N20" s="115"/>
      <c r="O20" s="115">
        <v>46999591257</v>
      </c>
      <c r="P20" s="115"/>
      <c r="Q20" s="115">
        <v>-3897583257</v>
      </c>
    </row>
    <row r="21" spans="1:17" ht="34.5" customHeight="1">
      <c r="A21" s="7" t="s">
        <v>85</v>
      </c>
      <c r="B21" s="4"/>
      <c r="C21" s="115">
        <v>1750000</v>
      </c>
      <c r="D21" s="115"/>
      <c r="E21" s="115">
        <v>157206522375</v>
      </c>
      <c r="F21" s="115"/>
      <c r="G21" s="115">
        <v>155232290124</v>
      </c>
      <c r="H21" s="115"/>
      <c r="I21" s="115">
        <v>1974232251</v>
      </c>
      <c r="J21" s="115"/>
      <c r="K21" s="115">
        <v>1750000</v>
      </c>
      <c r="L21" s="115"/>
      <c r="M21" s="115">
        <v>157206522375</v>
      </c>
      <c r="N21" s="115"/>
      <c r="O21" s="115">
        <v>102939810870</v>
      </c>
      <c r="P21" s="115"/>
      <c r="Q21" s="115">
        <v>54266711505</v>
      </c>
    </row>
    <row r="22" spans="1:17" ht="34.5" customHeight="1">
      <c r="A22" s="7" t="s">
        <v>103</v>
      </c>
      <c r="B22" s="4"/>
      <c r="C22" s="115">
        <v>1536666</v>
      </c>
      <c r="D22" s="115"/>
      <c r="E22" s="115">
        <v>20713209673</v>
      </c>
      <c r="F22" s="115"/>
      <c r="G22" s="115">
        <v>24669493822</v>
      </c>
      <c r="H22" s="115"/>
      <c r="I22" s="115">
        <v>-3956284149</v>
      </c>
      <c r="J22" s="115"/>
      <c r="K22" s="115">
        <v>1536666</v>
      </c>
      <c r="L22" s="115"/>
      <c r="M22" s="115">
        <v>20713209673</v>
      </c>
      <c r="N22" s="115"/>
      <c r="O22" s="115">
        <v>46577226354</v>
      </c>
      <c r="P22" s="115"/>
      <c r="Q22" s="115">
        <v>-25864016681</v>
      </c>
    </row>
    <row r="23" spans="1:17" ht="34.5" customHeight="1">
      <c r="A23" s="7" t="s">
        <v>104</v>
      </c>
      <c r="B23" s="4"/>
      <c r="C23" s="115">
        <v>8000000</v>
      </c>
      <c r="D23" s="115"/>
      <c r="E23" s="115">
        <v>150538932000</v>
      </c>
      <c r="F23" s="115"/>
      <c r="G23" s="115">
        <v>154466586850</v>
      </c>
      <c r="H23" s="115"/>
      <c r="I23" s="115">
        <v>-3927654850</v>
      </c>
      <c r="J23" s="115"/>
      <c r="K23" s="115">
        <v>8000000</v>
      </c>
      <c r="L23" s="115"/>
      <c r="M23" s="115">
        <v>150538932000</v>
      </c>
      <c r="N23" s="115"/>
      <c r="O23" s="115">
        <v>151468011534</v>
      </c>
      <c r="P23" s="115"/>
      <c r="Q23" s="115">
        <v>-929079534</v>
      </c>
    </row>
    <row r="24" spans="1:17" ht="34.5" customHeight="1">
      <c r="A24" s="7" t="s">
        <v>95</v>
      </c>
      <c r="B24" s="4"/>
      <c r="C24" s="115">
        <v>2000000</v>
      </c>
      <c r="D24" s="115"/>
      <c r="E24" s="115">
        <v>45189513000</v>
      </c>
      <c r="F24" s="115"/>
      <c r="G24" s="115">
        <v>42579242286</v>
      </c>
      <c r="H24" s="115"/>
      <c r="I24" s="115">
        <v>2610270714</v>
      </c>
      <c r="J24" s="115"/>
      <c r="K24" s="115">
        <v>2000000</v>
      </c>
      <c r="L24" s="115"/>
      <c r="M24" s="115">
        <v>45189513000</v>
      </c>
      <c r="N24" s="115"/>
      <c r="O24" s="115">
        <v>23776639734</v>
      </c>
      <c r="P24" s="115"/>
      <c r="Q24" s="115">
        <v>21412873266</v>
      </c>
    </row>
    <row r="25" spans="1:17" ht="34.5" customHeight="1">
      <c r="A25" s="7" t="s">
        <v>90</v>
      </c>
      <c r="B25" s="4"/>
      <c r="C25" s="115">
        <v>20000000</v>
      </c>
      <c r="D25" s="115"/>
      <c r="E25" s="115">
        <v>209744550000</v>
      </c>
      <c r="F25" s="115"/>
      <c r="G25" s="115">
        <v>202786107274</v>
      </c>
      <c r="H25" s="115"/>
      <c r="I25" s="115">
        <v>6958442726</v>
      </c>
      <c r="J25" s="115"/>
      <c r="K25" s="115">
        <v>20000000</v>
      </c>
      <c r="L25" s="115"/>
      <c r="M25" s="115">
        <v>209744550000</v>
      </c>
      <c r="N25" s="115"/>
      <c r="O25" s="115">
        <v>205581451656</v>
      </c>
      <c r="P25" s="115"/>
      <c r="Q25" s="115">
        <v>4163098344</v>
      </c>
    </row>
    <row r="26" spans="1:17" ht="34.5" customHeight="1">
      <c r="A26" s="7" t="s">
        <v>93</v>
      </c>
      <c r="B26" s="4"/>
      <c r="C26" s="115">
        <v>32400000</v>
      </c>
      <c r="D26" s="115"/>
      <c r="E26" s="115">
        <v>112821891660</v>
      </c>
      <c r="F26" s="115"/>
      <c r="G26" s="115">
        <v>118175180234</v>
      </c>
      <c r="H26" s="115"/>
      <c r="I26" s="115">
        <v>-5353288574</v>
      </c>
      <c r="J26" s="115"/>
      <c r="K26" s="115">
        <v>32400000</v>
      </c>
      <c r="L26" s="115"/>
      <c r="M26" s="115">
        <v>112821891660</v>
      </c>
      <c r="N26" s="115"/>
      <c r="O26" s="115">
        <v>129922273488</v>
      </c>
      <c r="P26" s="115"/>
      <c r="Q26" s="115">
        <v>-17100381828</v>
      </c>
    </row>
    <row r="27" spans="1:17" ht="34.5" customHeight="1">
      <c r="A27" s="7" t="s">
        <v>87</v>
      </c>
      <c r="B27" s="4"/>
      <c r="C27" s="115">
        <v>2523908</v>
      </c>
      <c r="D27" s="115"/>
      <c r="E27" s="115">
        <v>56801286521</v>
      </c>
      <c r="F27" s="115"/>
      <c r="G27" s="115">
        <v>51507527044</v>
      </c>
      <c r="H27" s="115"/>
      <c r="I27" s="115">
        <v>5293759477</v>
      </c>
      <c r="J27" s="115"/>
      <c r="K27" s="115">
        <v>2523908</v>
      </c>
      <c r="L27" s="115"/>
      <c r="M27" s="115">
        <v>56801286521</v>
      </c>
      <c r="N27" s="115"/>
      <c r="O27" s="115">
        <v>43088446844</v>
      </c>
      <c r="P27" s="115"/>
      <c r="Q27" s="115">
        <v>13712839677</v>
      </c>
    </row>
    <row r="28" spans="1:17" ht="34.5" customHeight="1">
      <c r="A28" s="7" t="s">
        <v>102</v>
      </c>
      <c r="B28" s="4"/>
      <c r="C28" s="115">
        <v>400000</v>
      </c>
      <c r="D28" s="115"/>
      <c r="E28" s="115">
        <v>40118665140</v>
      </c>
      <c r="F28" s="115"/>
      <c r="G28" s="115">
        <v>37654216380</v>
      </c>
      <c r="H28" s="115"/>
      <c r="I28" s="115">
        <v>2464448760</v>
      </c>
      <c r="J28" s="115"/>
      <c r="K28" s="115">
        <v>400000</v>
      </c>
      <c r="L28" s="115"/>
      <c r="M28" s="115">
        <v>40118665140</v>
      </c>
      <c r="N28" s="115"/>
      <c r="O28" s="115">
        <v>30058083877</v>
      </c>
      <c r="P28" s="115"/>
      <c r="Q28" s="115">
        <v>10060581263</v>
      </c>
    </row>
    <row r="29" spans="1:17" ht="34.5" customHeight="1">
      <c r="A29" s="7" t="s">
        <v>89</v>
      </c>
      <c r="B29" s="4"/>
      <c r="C29" s="115">
        <v>15500000</v>
      </c>
      <c r="D29" s="115"/>
      <c r="E29" s="115">
        <v>385656608250</v>
      </c>
      <c r="F29" s="115"/>
      <c r="G29" s="115">
        <v>354805809374</v>
      </c>
      <c r="H29" s="115"/>
      <c r="I29" s="115">
        <v>30850798876</v>
      </c>
      <c r="J29" s="115"/>
      <c r="K29" s="115">
        <v>15500000</v>
      </c>
      <c r="L29" s="115"/>
      <c r="M29" s="115">
        <v>385656608250</v>
      </c>
      <c r="N29" s="115"/>
      <c r="O29" s="115">
        <v>366040250904</v>
      </c>
      <c r="P29" s="115"/>
      <c r="Q29" s="115">
        <v>19616357346</v>
      </c>
    </row>
    <row r="30" spans="1:17" ht="34.5" customHeight="1">
      <c r="A30" s="7" t="s">
        <v>124</v>
      </c>
      <c r="B30" s="4"/>
      <c r="C30" s="115">
        <v>4534567</v>
      </c>
      <c r="D30" s="115"/>
      <c r="E30" s="115">
        <v>82218374592</v>
      </c>
      <c r="F30" s="115"/>
      <c r="G30" s="115">
        <v>69188072912</v>
      </c>
      <c r="H30" s="115"/>
      <c r="I30" s="115">
        <v>13030301680</v>
      </c>
      <c r="J30" s="115"/>
      <c r="K30" s="115">
        <v>4534567</v>
      </c>
      <c r="L30" s="115"/>
      <c r="M30" s="115">
        <v>82218374592</v>
      </c>
      <c r="N30" s="115"/>
      <c r="O30" s="115">
        <v>68916297136</v>
      </c>
      <c r="P30" s="115"/>
      <c r="Q30" s="115">
        <v>13302077456</v>
      </c>
    </row>
    <row r="31" spans="1:17" ht="34.5" customHeight="1">
      <c r="A31" s="7" t="s">
        <v>110</v>
      </c>
      <c r="B31" s="4"/>
      <c r="C31" s="115">
        <v>0</v>
      </c>
      <c r="D31" s="115"/>
      <c r="E31" s="115">
        <v>0</v>
      </c>
      <c r="F31" s="115"/>
      <c r="G31" s="115">
        <v>0</v>
      </c>
      <c r="H31" s="115"/>
      <c r="I31" s="115">
        <v>0</v>
      </c>
      <c r="J31" s="115"/>
      <c r="K31" s="115">
        <v>6008808</v>
      </c>
      <c r="L31" s="115"/>
      <c r="M31" s="115">
        <v>53649985330</v>
      </c>
      <c r="N31" s="115"/>
      <c r="O31" s="115">
        <v>41420535540</v>
      </c>
      <c r="P31" s="115"/>
      <c r="Q31" s="115">
        <v>12229449790</v>
      </c>
    </row>
    <row r="32" spans="1:17" ht="34.5" customHeight="1">
      <c r="A32" s="7" t="s">
        <v>140</v>
      </c>
      <c r="B32" s="4"/>
      <c r="C32" s="115">
        <v>0</v>
      </c>
      <c r="D32" s="115"/>
      <c r="E32" s="115">
        <v>0</v>
      </c>
      <c r="F32" s="115"/>
      <c r="G32" s="115">
        <v>4455383020</v>
      </c>
      <c r="H32" s="115"/>
      <c r="I32" s="115">
        <v>-4455383020</v>
      </c>
      <c r="J32" s="115"/>
      <c r="K32" s="115">
        <v>0</v>
      </c>
      <c r="L32" s="115"/>
      <c r="M32" s="115">
        <v>0</v>
      </c>
      <c r="N32" s="115"/>
      <c r="O32" s="115">
        <v>0</v>
      </c>
      <c r="P32" s="115"/>
      <c r="Q32" s="115">
        <v>0</v>
      </c>
    </row>
    <row r="33" spans="1:17" ht="34.5" customHeight="1">
      <c r="A33" s="7" t="s">
        <v>126</v>
      </c>
      <c r="B33" s="4"/>
      <c r="C33" s="115">
        <v>0</v>
      </c>
      <c r="D33" s="115"/>
      <c r="E33" s="115">
        <v>0</v>
      </c>
      <c r="F33" s="115"/>
      <c r="G33" s="115">
        <v>7898783524</v>
      </c>
      <c r="H33" s="115"/>
      <c r="I33" s="115">
        <v>-7898783524</v>
      </c>
      <c r="J33" s="115"/>
      <c r="K33" s="115">
        <v>0</v>
      </c>
      <c r="L33" s="115"/>
      <c r="M33" s="115">
        <v>0</v>
      </c>
      <c r="N33" s="115"/>
      <c r="O33" s="115">
        <v>0</v>
      </c>
      <c r="P33" s="115"/>
      <c r="Q33" s="115">
        <v>0</v>
      </c>
    </row>
    <row r="34" spans="1:17" ht="34.5" customHeight="1">
      <c r="A34" s="7" t="s">
        <v>84</v>
      </c>
      <c r="B34" s="4"/>
      <c r="C34" s="115">
        <v>0</v>
      </c>
      <c r="D34" s="115"/>
      <c r="E34" s="115">
        <v>0</v>
      </c>
      <c r="F34" s="115"/>
      <c r="G34" s="115">
        <v>28327153869</v>
      </c>
      <c r="H34" s="115"/>
      <c r="I34" s="115">
        <v>-28327153869</v>
      </c>
      <c r="J34" s="115"/>
      <c r="K34" s="115">
        <v>0</v>
      </c>
      <c r="L34" s="115"/>
      <c r="M34" s="115">
        <v>0</v>
      </c>
      <c r="N34" s="115"/>
      <c r="O34" s="115">
        <v>0</v>
      </c>
      <c r="P34" s="115"/>
      <c r="Q34" s="115">
        <v>0</v>
      </c>
    </row>
    <row r="35" spans="1:17" ht="34.5" customHeight="1">
      <c r="A35" s="7" t="s">
        <v>146</v>
      </c>
      <c r="B35" s="4"/>
      <c r="C35" s="115">
        <v>0</v>
      </c>
      <c r="D35" s="115"/>
      <c r="E35" s="115">
        <v>0</v>
      </c>
      <c r="F35" s="115"/>
      <c r="G35" s="115">
        <v>1717963329</v>
      </c>
      <c r="H35" s="115"/>
      <c r="I35" s="115">
        <v>-1717963329</v>
      </c>
      <c r="J35" s="115"/>
      <c r="K35" s="115">
        <v>0</v>
      </c>
      <c r="L35" s="115"/>
      <c r="M35" s="115">
        <v>0</v>
      </c>
      <c r="N35" s="115"/>
      <c r="O35" s="115">
        <v>0</v>
      </c>
      <c r="P35" s="115"/>
      <c r="Q35" s="115">
        <v>0</v>
      </c>
    </row>
    <row r="36" spans="1:17" ht="38.25" customHeight="1" thickBot="1">
      <c r="E36" s="96">
        <f>SUM(E9:E35)</f>
        <v>2470864548350</v>
      </c>
      <c r="G36" s="96">
        <f>SUM(G9:G35)</f>
        <v>2466129178241</v>
      </c>
      <c r="H36" s="77">
        <f>SUM(H9:H35)</f>
        <v>0</v>
      </c>
      <c r="I36" s="96">
        <f>SUM(I9:I35)</f>
        <v>4735370109</v>
      </c>
      <c r="J36" s="77">
        <f>SUM(J9:J35)</f>
        <v>0</v>
      </c>
      <c r="L36" s="77">
        <f t="shared" ref="L36:P36" si="0">SUM(L9:L35)</f>
        <v>0</v>
      </c>
      <c r="M36" s="96">
        <f>SUM(M9:M35)</f>
        <v>2524514533680</v>
      </c>
      <c r="N36" s="77">
        <f t="shared" si="0"/>
        <v>0</v>
      </c>
      <c r="O36" s="96">
        <f>SUM(O9:O35)</f>
        <v>2396300239327</v>
      </c>
      <c r="P36" s="77">
        <f t="shared" si="0"/>
        <v>0</v>
      </c>
      <c r="Q36" s="96">
        <f>SUM(Q9:Q35)</f>
        <v>128214294353</v>
      </c>
    </row>
    <row r="37" spans="1:17" ht="38.25" customHeight="1" thickTop="1">
      <c r="M37" s="84"/>
    </row>
    <row r="38" spans="1:17" ht="38.25" customHeight="1">
      <c r="I38" s="51"/>
      <c r="M38" s="84"/>
      <c r="Q38" s="51"/>
    </row>
    <row r="39" spans="1:17" ht="38.25" customHeight="1">
      <c r="I39" s="51"/>
      <c r="M39" s="84"/>
      <c r="Q39" s="51"/>
    </row>
    <row r="40" spans="1:17" ht="38.25" customHeight="1">
      <c r="I40" s="51"/>
      <c r="M40" s="84"/>
      <c r="Q40" s="51"/>
    </row>
    <row r="41" spans="1:17" ht="38.25" customHeight="1">
      <c r="M41" s="84"/>
      <c r="Q41" s="51"/>
    </row>
    <row r="42" spans="1:17" ht="38.25" customHeight="1">
      <c r="M42" s="84"/>
    </row>
    <row r="43" spans="1:17" ht="38.25" customHeight="1">
      <c r="M43" s="84"/>
    </row>
    <row r="44" spans="1:17" ht="38.25" customHeight="1">
      <c r="M44" s="84"/>
    </row>
    <row r="45" spans="1:17" ht="38.25" customHeight="1">
      <c r="M45" s="84"/>
    </row>
    <row r="46" spans="1:17" ht="38.25" customHeight="1">
      <c r="M46" s="84"/>
    </row>
    <row r="47" spans="1:17" ht="38.25" customHeight="1"/>
    <row r="48" spans="1:17" ht="38.25" customHeight="1"/>
    <row r="49" ht="38.25" customHeight="1"/>
    <row r="50" ht="38.25" customHeight="1"/>
    <row r="51" ht="38.25" customHeight="1"/>
    <row r="52" ht="38.25" customHeight="1"/>
    <row r="53" ht="38.25" customHeight="1"/>
  </sheetData>
  <sortState ref="A8:Q42">
    <sortCondition descending="1" ref="Q8:Q42"/>
  </sortState>
  <mergeCells count="7">
    <mergeCell ref="K7:Q7"/>
    <mergeCell ref="A7:A8"/>
    <mergeCell ref="C7:I7"/>
    <mergeCell ref="A2:Q2"/>
    <mergeCell ref="A3:Q3"/>
    <mergeCell ref="A4:Q4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69"/>
  <sheetViews>
    <sheetView rightToLeft="1" view="pageBreakPreview" zoomScale="40" zoomScaleNormal="100" zoomScaleSheetLayoutView="40" workbookViewId="0">
      <selection activeCell="C10" sqref="C10"/>
    </sheetView>
  </sheetViews>
  <sheetFormatPr defaultColWidth="9.140625" defaultRowHeight="27.75"/>
  <cols>
    <col min="1" max="1" width="74.140625" style="66" bestFit="1" customWidth="1"/>
    <col min="2" max="2" width="1" style="66" customWidth="1"/>
    <col min="3" max="3" width="39.140625" style="66" bestFit="1" customWidth="1"/>
    <col min="4" max="4" width="1" style="66" customWidth="1"/>
    <col min="5" max="5" width="45.5703125" style="66" bestFit="1" customWidth="1"/>
    <col min="6" max="6" width="1" style="66" customWidth="1"/>
    <col min="7" max="7" width="44.140625" style="66" bestFit="1" customWidth="1"/>
    <col min="8" max="8" width="1" style="66" customWidth="1"/>
    <col min="9" max="9" width="43.7109375" style="66" bestFit="1" customWidth="1"/>
    <col min="10" max="10" width="1" style="66" customWidth="1"/>
    <col min="11" max="11" width="17.140625" style="67" bestFit="1" customWidth="1"/>
    <col min="12" max="12" width="1" style="66" customWidth="1"/>
    <col min="13" max="13" width="44.140625" style="66" bestFit="1" customWidth="1"/>
    <col min="14" max="14" width="1" style="66" customWidth="1"/>
    <col min="15" max="15" width="44.42578125" style="66" bestFit="1" customWidth="1"/>
    <col min="16" max="16" width="1.5703125" style="66" customWidth="1"/>
    <col min="17" max="17" width="44" style="66" customWidth="1"/>
    <col min="18" max="18" width="1" style="66" customWidth="1"/>
    <col min="19" max="19" width="43.42578125" style="66" customWidth="1"/>
    <col min="20" max="20" width="1" style="66" customWidth="1"/>
    <col min="21" max="21" width="17.140625" style="67" bestFit="1" customWidth="1"/>
    <col min="22" max="22" width="1" style="66" customWidth="1"/>
    <col min="23" max="16384" width="9.140625" style="66"/>
  </cols>
  <sheetData>
    <row r="2" spans="1:21" s="60" customFormat="1" ht="78">
      <c r="A2" s="165" t="s">
        <v>67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</row>
    <row r="3" spans="1:21" s="60" customFormat="1" ht="78">
      <c r="A3" s="165" t="s">
        <v>29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</row>
    <row r="4" spans="1:21" s="60" customFormat="1" ht="78">
      <c r="A4" s="165" t="str">
        <f>'درآمد ناشی از تغییر قیمت اوراق '!A4:Q4</f>
        <v>برای ماه منتهی به 1400/07/30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</row>
    <row r="5" spans="1:21" s="62" customFormat="1" ht="36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</row>
    <row r="6" spans="1:21" s="63" customFormat="1" ht="53.25">
      <c r="A6" s="168" t="s">
        <v>80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U6" s="64"/>
    </row>
    <row r="7" spans="1:21" ht="40.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65"/>
    </row>
    <row r="8" spans="1:21" s="63" customFormat="1" ht="46.5" customHeight="1" thickBot="1">
      <c r="A8" s="166" t="s">
        <v>3</v>
      </c>
      <c r="C8" s="167" t="s">
        <v>152</v>
      </c>
      <c r="D8" s="167" t="s">
        <v>31</v>
      </c>
      <c r="E8" s="167" t="s">
        <v>31</v>
      </c>
      <c r="F8" s="167" t="s">
        <v>31</v>
      </c>
      <c r="G8" s="167" t="s">
        <v>31</v>
      </c>
      <c r="H8" s="167" t="s">
        <v>31</v>
      </c>
      <c r="I8" s="167" t="s">
        <v>31</v>
      </c>
      <c r="J8" s="167" t="s">
        <v>31</v>
      </c>
      <c r="K8" s="167" t="s">
        <v>31</v>
      </c>
      <c r="M8" s="167" t="s">
        <v>153</v>
      </c>
      <c r="N8" s="167" t="s">
        <v>32</v>
      </c>
      <c r="O8" s="167" t="s">
        <v>32</v>
      </c>
      <c r="P8" s="167" t="s">
        <v>32</v>
      </c>
      <c r="Q8" s="167" t="s">
        <v>32</v>
      </c>
      <c r="R8" s="167" t="s">
        <v>32</v>
      </c>
      <c r="S8" s="167" t="s">
        <v>32</v>
      </c>
      <c r="T8" s="167" t="s">
        <v>32</v>
      </c>
      <c r="U8" s="167" t="s">
        <v>32</v>
      </c>
    </row>
    <row r="9" spans="1:21" s="68" customFormat="1" ht="76.5" customHeight="1" thickBot="1">
      <c r="A9" s="167" t="s">
        <v>3</v>
      </c>
      <c r="C9" s="69" t="s">
        <v>49</v>
      </c>
      <c r="E9" s="69" t="s">
        <v>50</v>
      </c>
      <c r="G9" s="69" t="s">
        <v>51</v>
      </c>
      <c r="I9" s="69" t="s">
        <v>22</v>
      </c>
      <c r="K9" s="69" t="s">
        <v>52</v>
      </c>
      <c r="M9" s="69" t="s">
        <v>49</v>
      </c>
      <c r="O9" s="69" t="s">
        <v>50</v>
      </c>
      <c r="Q9" s="69" t="s">
        <v>51</v>
      </c>
      <c r="S9" s="69" t="s">
        <v>22</v>
      </c>
      <c r="U9" s="69" t="s">
        <v>52</v>
      </c>
    </row>
    <row r="10" spans="1:21" s="70" customFormat="1" ht="51" customHeight="1">
      <c r="A10" s="106" t="s">
        <v>88</v>
      </c>
      <c r="B10" s="107"/>
      <c r="C10" s="38">
        <v>0</v>
      </c>
      <c r="D10" s="38"/>
      <c r="E10" s="38">
        <v>34698393280</v>
      </c>
      <c r="F10" s="38"/>
      <c r="G10" s="38">
        <v>5903579221</v>
      </c>
      <c r="H10" s="38"/>
      <c r="I10" s="38">
        <v>40601972501</v>
      </c>
      <c r="J10" s="107"/>
      <c r="K10" s="111">
        <v>0.26879999999999998</v>
      </c>
      <c r="L10" s="107"/>
      <c r="M10" s="38">
        <v>0</v>
      </c>
      <c r="N10" s="38"/>
      <c r="O10" s="38">
        <v>55936509784</v>
      </c>
      <c r="P10" s="38"/>
      <c r="Q10" s="38">
        <v>10291110569</v>
      </c>
      <c r="R10" s="38"/>
      <c r="S10" s="38">
        <v>66227620353</v>
      </c>
      <c r="T10" s="107"/>
      <c r="U10" s="111">
        <v>0.1714</v>
      </c>
    </row>
    <row r="11" spans="1:21" s="70" customFormat="1" ht="51" customHeight="1">
      <c r="A11" s="106" t="s">
        <v>85</v>
      </c>
      <c r="B11" s="107"/>
      <c r="C11" s="38">
        <v>0</v>
      </c>
      <c r="D11" s="38"/>
      <c r="E11" s="38">
        <v>1974232251</v>
      </c>
      <c r="F11" s="38"/>
      <c r="G11" s="38">
        <v>41397544022</v>
      </c>
      <c r="H11" s="38"/>
      <c r="I11" s="38">
        <v>43371776273</v>
      </c>
      <c r="J11" s="107"/>
      <c r="K11" s="111">
        <v>0.28720000000000001</v>
      </c>
      <c r="L11" s="107"/>
      <c r="M11" s="38">
        <v>4270000000</v>
      </c>
      <c r="N11" s="38"/>
      <c r="O11" s="38">
        <v>54266711505</v>
      </c>
      <c r="P11" s="38"/>
      <c r="Q11" s="38">
        <v>47715809542</v>
      </c>
      <c r="R11" s="38"/>
      <c r="S11" s="38">
        <v>106252521047</v>
      </c>
      <c r="T11" s="107"/>
      <c r="U11" s="111">
        <v>0.27500000000000002</v>
      </c>
    </row>
    <row r="12" spans="1:21" s="70" customFormat="1" ht="51" customHeight="1">
      <c r="A12" s="106" t="s">
        <v>95</v>
      </c>
      <c r="B12" s="107"/>
      <c r="C12" s="38">
        <v>0</v>
      </c>
      <c r="D12" s="38"/>
      <c r="E12" s="38">
        <v>2610270714</v>
      </c>
      <c r="F12" s="38"/>
      <c r="G12" s="38">
        <v>107959012</v>
      </c>
      <c r="H12" s="38"/>
      <c r="I12" s="38">
        <v>2718229726</v>
      </c>
      <c r="J12" s="107"/>
      <c r="K12" s="111">
        <v>1.7999999999999999E-2</v>
      </c>
      <c r="L12" s="107"/>
      <c r="M12" s="38">
        <v>13000000</v>
      </c>
      <c r="N12" s="38"/>
      <c r="O12" s="38">
        <v>21412873266</v>
      </c>
      <c r="P12" s="38"/>
      <c r="Q12" s="38">
        <v>-2849590414</v>
      </c>
      <c r="R12" s="38"/>
      <c r="S12" s="38">
        <v>18576282852</v>
      </c>
      <c r="T12" s="107"/>
      <c r="U12" s="111">
        <v>4.8099999999999997E-2</v>
      </c>
    </row>
    <row r="13" spans="1:21" s="70" customFormat="1" ht="51" customHeight="1">
      <c r="A13" s="106" t="s">
        <v>126</v>
      </c>
      <c r="B13" s="107"/>
      <c r="C13" s="38">
        <v>0</v>
      </c>
      <c r="D13" s="38"/>
      <c r="E13" s="38">
        <v>-7898783524</v>
      </c>
      <c r="F13" s="38"/>
      <c r="G13" s="38">
        <v>23418884106</v>
      </c>
      <c r="H13" s="38"/>
      <c r="I13" s="38">
        <v>15520100582</v>
      </c>
      <c r="J13" s="107"/>
      <c r="K13" s="111">
        <v>0.1028</v>
      </c>
      <c r="L13" s="107"/>
      <c r="M13" s="38">
        <v>0</v>
      </c>
      <c r="N13" s="38"/>
      <c r="O13" s="38">
        <v>0</v>
      </c>
      <c r="P13" s="38"/>
      <c r="Q13" s="38">
        <v>23787150629</v>
      </c>
      <c r="R13" s="38"/>
      <c r="S13" s="38">
        <v>23787150629</v>
      </c>
      <c r="T13" s="107"/>
      <c r="U13" s="111">
        <v>6.1600000000000002E-2</v>
      </c>
    </row>
    <row r="14" spans="1:21" s="70" customFormat="1" ht="51" customHeight="1">
      <c r="A14" s="106" t="s">
        <v>84</v>
      </c>
      <c r="B14" s="107"/>
      <c r="C14" s="38">
        <v>0</v>
      </c>
      <c r="D14" s="38"/>
      <c r="E14" s="38">
        <v>-28327153869</v>
      </c>
      <c r="F14" s="38"/>
      <c r="G14" s="38">
        <v>58458839154</v>
      </c>
      <c r="H14" s="38"/>
      <c r="I14" s="38">
        <v>30131685285</v>
      </c>
      <c r="J14" s="107"/>
      <c r="K14" s="111">
        <v>0.19950000000000001</v>
      </c>
      <c r="L14" s="107"/>
      <c r="M14" s="38">
        <v>0</v>
      </c>
      <c r="N14" s="38"/>
      <c r="O14" s="38">
        <v>0</v>
      </c>
      <c r="P14" s="38"/>
      <c r="Q14" s="38">
        <v>72266048452</v>
      </c>
      <c r="R14" s="38"/>
      <c r="S14" s="38">
        <v>72266048452</v>
      </c>
      <c r="T14" s="107"/>
      <c r="U14" s="111">
        <v>0.18709999999999999</v>
      </c>
    </row>
    <row r="15" spans="1:21" s="70" customFormat="1" ht="51" customHeight="1">
      <c r="A15" s="106" t="s">
        <v>140</v>
      </c>
      <c r="B15" s="107"/>
      <c r="C15" s="38">
        <v>0</v>
      </c>
      <c r="D15" s="38"/>
      <c r="E15" s="38">
        <v>-4455383020</v>
      </c>
      <c r="F15" s="38"/>
      <c r="G15" s="38">
        <v>4525869</v>
      </c>
      <c r="H15" s="38"/>
      <c r="I15" s="38">
        <v>-4450857151</v>
      </c>
      <c r="J15" s="107"/>
      <c r="K15" s="111">
        <v>-2.9499999999999998E-2</v>
      </c>
      <c r="L15" s="107"/>
      <c r="M15" s="38">
        <v>0</v>
      </c>
      <c r="N15" s="38"/>
      <c r="O15" s="38">
        <v>0</v>
      </c>
      <c r="P15" s="38"/>
      <c r="Q15" s="38">
        <v>4525869</v>
      </c>
      <c r="R15" s="38"/>
      <c r="S15" s="38">
        <v>4525869</v>
      </c>
      <c r="T15" s="107"/>
      <c r="U15" s="111">
        <v>0</v>
      </c>
    </row>
    <row r="16" spans="1:21" s="70" customFormat="1" ht="51" customHeight="1">
      <c r="A16" s="106" t="s">
        <v>146</v>
      </c>
      <c r="B16" s="107"/>
      <c r="C16" s="38">
        <v>0</v>
      </c>
      <c r="D16" s="38"/>
      <c r="E16" s="38">
        <v>-1717963329</v>
      </c>
      <c r="F16" s="38"/>
      <c r="G16" s="38">
        <v>1274025894</v>
      </c>
      <c r="H16" s="38"/>
      <c r="I16" s="38">
        <v>-443937435</v>
      </c>
      <c r="J16" s="107"/>
      <c r="K16" s="111">
        <v>-2.8999999999999998E-3</v>
      </c>
      <c r="L16" s="107"/>
      <c r="M16" s="38">
        <v>0</v>
      </c>
      <c r="N16" s="38"/>
      <c r="O16" s="38">
        <v>0</v>
      </c>
      <c r="P16" s="38"/>
      <c r="Q16" s="38">
        <v>1274025894</v>
      </c>
      <c r="R16" s="38"/>
      <c r="S16" s="38">
        <v>1274025894</v>
      </c>
      <c r="T16" s="107"/>
      <c r="U16" s="111">
        <v>3.3E-3</v>
      </c>
    </row>
    <row r="17" spans="1:21" s="70" customFormat="1" ht="51" customHeight="1">
      <c r="A17" s="106" t="s">
        <v>144</v>
      </c>
      <c r="B17" s="107"/>
      <c r="C17" s="38">
        <v>0</v>
      </c>
      <c r="D17" s="38"/>
      <c r="E17" s="38">
        <v>3611989193</v>
      </c>
      <c r="F17" s="38"/>
      <c r="G17" s="38">
        <v>3687749843</v>
      </c>
      <c r="H17" s="38"/>
      <c r="I17" s="38">
        <v>7299739036</v>
      </c>
      <c r="J17" s="107"/>
      <c r="K17" s="111">
        <v>4.8300000000000003E-2</v>
      </c>
      <c r="L17" s="107"/>
      <c r="M17" s="38">
        <v>0</v>
      </c>
      <c r="N17" s="38"/>
      <c r="O17" s="38">
        <v>4140333927</v>
      </c>
      <c r="P17" s="38"/>
      <c r="Q17" s="38">
        <v>3687749843</v>
      </c>
      <c r="R17" s="38"/>
      <c r="S17" s="38">
        <v>7828083770</v>
      </c>
      <c r="T17" s="107"/>
      <c r="U17" s="111">
        <v>2.0299999999999999E-2</v>
      </c>
    </row>
    <row r="18" spans="1:21" s="70" customFormat="1" ht="51" customHeight="1">
      <c r="A18" s="106" t="s">
        <v>91</v>
      </c>
      <c r="B18" s="107"/>
      <c r="C18" s="38">
        <v>1296710526</v>
      </c>
      <c r="D18" s="38"/>
      <c r="E18" s="38">
        <v>-14314320000</v>
      </c>
      <c r="F18" s="38"/>
      <c r="G18" s="38">
        <v>0</v>
      </c>
      <c r="H18" s="38"/>
      <c r="I18" s="38">
        <v>-13017609474</v>
      </c>
      <c r="J18" s="107"/>
      <c r="K18" s="111">
        <v>-8.6199999999999999E-2</v>
      </c>
      <c r="L18" s="107"/>
      <c r="M18" s="38">
        <v>1296710526</v>
      </c>
      <c r="N18" s="38"/>
      <c r="O18" s="38">
        <v>-8255523066</v>
      </c>
      <c r="P18" s="38"/>
      <c r="Q18" s="38">
        <v>961241072</v>
      </c>
      <c r="R18" s="38"/>
      <c r="S18" s="38">
        <v>-5997571468</v>
      </c>
      <c r="T18" s="107"/>
      <c r="U18" s="111">
        <v>-1.55E-2</v>
      </c>
    </row>
    <row r="19" spans="1:21" s="70" customFormat="1" ht="51" customHeight="1">
      <c r="A19" s="106" t="s">
        <v>86</v>
      </c>
      <c r="B19" s="107"/>
      <c r="C19" s="38">
        <v>0</v>
      </c>
      <c r="D19" s="38"/>
      <c r="E19" s="38">
        <v>-17097660000</v>
      </c>
      <c r="F19" s="38"/>
      <c r="G19" s="38">
        <v>0</v>
      </c>
      <c r="H19" s="38"/>
      <c r="I19" s="38">
        <v>-17097660000</v>
      </c>
      <c r="J19" s="107"/>
      <c r="K19" s="111">
        <v>-0.1132</v>
      </c>
      <c r="L19" s="107"/>
      <c r="M19" s="38">
        <v>2164827586</v>
      </c>
      <c r="N19" s="38"/>
      <c r="O19" s="38">
        <v>-10625597623</v>
      </c>
      <c r="P19" s="38"/>
      <c r="Q19" s="38">
        <v>2282651476</v>
      </c>
      <c r="R19" s="38"/>
      <c r="S19" s="38">
        <v>-6178118561</v>
      </c>
      <c r="T19" s="107"/>
      <c r="U19" s="111">
        <v>-1.6E-2</v>
      </c>
    </row>
    <row r="20" spans="1:21" s="70" customFormat="1" ht="51" customHeight="1">
      <c r="A20" s="106" t="s">
        <v>113</v>
      </c>
      <c r="B20" s="107"/>
      <c r="C20" s="38">
        <v>0</v>
      </c>
      <c r="D20" s="38"/>
      <c r="E20" s="38">
        <v>1749528000</v>
      </c>
      <c r="F20" s="38"/>
      <c r="G20" s="38">
        <v>0</v>
      </c>
      <c r="H20" s="38"/>
      <c r="I20" s="38">
        <v>1749528000</v>
      </c>
      <c r="J20" s="107"/>
      <c r="K20" s="111">
        <v>1.1599999999999999E-2</v>
      </c>
      <c r="L20" s="107"/>
      <c r="M20" s="38">
        <v>279808350</v>
      </c>
      <c r="N20" s="38"/>
      <c r="O20" s="38">
        <v>4652101480</v>
      </c>
      <c r="P20" s="38"/>
      <c r="Q20" s="38">
        <v>2351304162</v>
      </c>
      <c r="R20" s="38"/>
      <c r="S20" s="38">
        <v>7283213992</v>
      </c>
      <c r="T20" s="107"/>
      <c r="U20" s="111">
        <v>1.89E-2</v>
      </c>
    </row>
    <row r="21" spans="1:21" s="70" customFormat="1" ht="51" customHeight="1">
      <c r="A21" s="106" t="s">
        <v>110</v>
      </c>
      <c r="B21" s="107"/>
      <c r="C21" s="38">
        <v>0</v>
      </c>
      <c r="D21" s="38"/>
      <c r="E21" s="38">
        <v>0</v>
      </c>
      <c r="F21" s="38"/>
      <c r="G21" s="38">
        <v>0</v>
      </c>
      <c r="H21" s="38"/>
      <c r="I21" s="38">
        <v>0</v>
      </c>
      <c r="J21" s="107"/>
      <c r="K21" s="111">
        <v>0</v>
      </c>
      <c r="L21" s="107"/>
      <c r="M21" s="38">
        <v>3135000000</v>
      </c>
      <c r="N21" s="38"/>
      <c r="O21" s="38">
        <v>12229449790</v>
      </c>
      <c r="P21" s="38"/>
      <c r="Q21" s="38">
        <v>1149461370</v>
      </c>
      <c r="R21" s="38"/>
      <c r="S21" s="38">
        <v>16513911160</v>
      </c>
      <c r="T21" s="107"/>
      <c r="U21" s="111">
        <v>4.2700000000000002E-2</v>
      </c>
    </row>
    <row r="22" spans="1:21" s="70" customFormat="1" ht="51" customHeight="1">
      <c r="A22" s="106" t="s">
        <v>90</v>
      </c>
      <c r="B22" s="107"/>
      <c r="C22" s="38">
        <v>0</v>
      </c>
      <c r="D22" s="38"/>
      <c r="E22" s="38">
        <v>6958442726</v>
      </c>
      <c r="F22" s="38"/>
      <c r="G22" s="38">
        <v>0</v>
      </c>
      <c r="H22" s="38"/>
      <c r="I22" s="38">
        <v>6958442726</v>
      </c>
      <c r="J22" s="107"/>
      <c r="K22" s="111">
        <v>4.6100000000000002E-2</v>
      </c>
      <c r="L22" s="107"/>
      <c r="M22" s="38">
        <v>5164625850</v>
      </c>
      <c r="N22" s="38"/>
      <c r="O22" s="38">
        <v>4163098344</v>
      </c>
      <c r="P22" s="38"/>
      <c r="Q22" s="38">
        <v>-9894</v>
      </c>
      <c r="R22" s="38"/>
      <c r="S22" s="38">
        <v>9327714300</v>
      </c>
      <c r="T22" s="107"/>
      <c r="U22" s="111">
        <v>2.41E-2</v>
      </c>
    </row>
    <row r="23" spans="1:21" s="70" customFormat="1" ht="51" customHeight="1">
      <c r="A23" s="106" t="s">
        <v>97</v>
      </c>
      <c r="B23" s="107"/>
      <c r="C23" s="38">
        <v>0</v>
      </c>
      <c r="D23" s="38"/>
      <c r="E23" s="38">
        <v>0</v>
      </c>
      <c r="F23" s="38"/>
      <c r="G23" s="38">
        <v>0</v>
      </c>
      <c r="H23" s="38"/>
      <c r="I23" s="38">
        <v>0</v>
      </c>
      <c r="J23" s="107"/>
      <c r="K23" s="111">
        <v>0</v>
      </c>
      <c r="L23" s="107"/>
      <c r="M23" s="38">
        <v>0</v>
      </c>
      <c r="N23" s="38"/>
      <c r="O23" s="38">
        <v>0</v>
      </c>
      <c r="P23" s="38"/>
      <c r="Q23" s="38">
        <v>0</v>
      </c>
      <c r="R23" s="38"/>
      <c r="S23" s="38">
        <v>0</v>
      </c>
      <c r="T23" s="107"/>
      <c r="U23" s="111">
        <v>0</v>
      </c>
    </row>
    <row r="24" spans="1:21" s="70" customFormat="1" ht="51" customHeight="1">
      <c r="A24" s="106" t="s">
        <v>93</v>
      </c>
      <c r="B24" s="107"/>
      <c r="C24" s="38">
        <v>0</v>
      </c>
      <c r="D24" s="38"/>
      <c r="E24" s="38">
        <v>-5353288574</v>
      </c>
      <c r="F24" s="38"/>
      <c r="G24" s="38">
        <v>0</v>
      </c>
      <c r="H24" s="38"/>
      <c r="I24" s="38">
        <v>-5353288574</v>
      </c>
      <c r="J24" s="107"/>
      <c r="K24" s="111">
        <v>-3.5400000000000001E-2</v>
      </c>
      <c r="L24" s="107"/>
      <c r="M24" s="38">
        <v>1320000000</v>
      </c>
      <c r="N24" s="38"/>
      <c r="O24" s="38">
        <v>-17100381828</v>
      </c>
      <c r="P24" s="38"/>
      <c r="Q24" s="38">
        <v>-11809060841</v>
      </c>
      <c r="R24" s="38"/>
      <c r="S24" s="38">
        <v>-27589442669</v>
      </c>
      <c r="T24" s="107"/>
      <c r="U24" s="111">
        <v>-7.1400000000000005E-2</v>
      </c>
    </row>
    <row r="25" spans="1:21" s="70" customFormat="1" ht="51" customHeight="1">
      <c r="A25" s="106" t="s">
        <v>94</v>
      </c>
      <c r="B25" s="107"/>
      <c r="C25" s="38">
        <v>0</v>
      </c>
      <c r="D25" s="38"/>
      <c r="E25" s="38">
        <v>0</v>
      </c>
      <c r="F25" s="38"/>
      <c r="G25" s="38">
        <v>0</v>
      </c>
      <c r="H25" s="38"/>
      <c r="I25" s="38">
        <v>0</v>
      </c>
      <c r="J25" s="107"/>
      <c r="K25" s="111">
        <v>0</v>
      </c>
      <c r="L25" s="107"/>
      <c r="M25" s="38">
        <v>1267061144</v>
      </c>
      <c r="N25" s="38"/>
      <c r="O25" s="38">
        <v>0</v>
      </c>
      <c r="P25" s="38"/>
      <c r="Q25" s="38">
        <v>5600429428</v>
      </c>
      <c r="R25" s="38"/>
      <c r="S25" s="38">
        <v>6867490572</v>
      </c>
      <c r="T25" s="107"/>
      <c r="U25" s="111">
        <v>1.78E-2</v>
      </c>
    </row>
    <row r="26" spans="1:21" s="70" customFormat="1" ht="51" customHeight="1">
      <c r="A26" s="106" t="s">
        <v>87</v>
      </c>
      <c r="B26" s="107"/>
      <c r="C26" s="38">
        <v>0</v>
      </c>
      <c r="D26" s="38"/>
      <c r="E26" s="38">
        <v>5293759477</v>
      </c>
      <c r="F26" s="38"/>
      <c r="G26" s="38">
        <v>0</v>
      </c>
      <c r="H26" s="38"/>
      <c r="I26" s="38">
        <v>5293759477</v>
      </c>
      <c r="J26" s="107"/>
      <c r="K26" s="111">
        <v>3.5099999999999999E-2</v>
      </c>
      <c r="L26" s="107"/>
      <c r="M26" s="38">
        <v>0</v>
      </c>
      <c r="N26" s="38"/>
      <c r="O26" s="38">
        <v>13712839677</v>
      </c>
      <c r="P26" s="38"/>
      <c r="Q26" s="38">
        <v>14701642871</v>
      </c>
      <c r="R26" s="38"/>
      <c r="S26" s="38">
        <v>28414482548</v>
      </c>
      <c r="T26" s="107"/>
      <c r="U26" s="111">
        <v>7.3599999999999999E-2</v>
      </c>
    </row>
    <row r="27" spans="1:21" s="70" customFormat="1" ht="51" customHeight="1">
      <c r="A27" s="106" t="s">
        <v>116</v>
      </c>
      <c r="B27" s="107"/>
      <c r="C27" s="38">
        <v>0</v>
      </c>
      <c r="D27" s="38"/>
      <c r="E27" s="38">
        <v>0</v>
      </c>
      <c r="F27" s="38"/>
      <c r="G27" s="38">
        <v>0</v>
      </c>
      <c r="H27" s="38"/>
      <c r="I27" s="38">
        <v>0</v>
      </c>
      <c r="J27" s="107"/>
      <c r="K27" s="111">
        <v>0</v>
      </c>
      <c r="L27" s="107"/>
      <c r="M27" s="38">
        <v>0</v>
      </c>
      <c r="N27" s="38"/>
      <c r="O27" s="38">
        <v>0</v>
      </c>
      <c r="P27" s="38"/>
      <c r="Q27" s="38">
        <v>-9826836433</v>
      </c>
      <c r="R27" s="38"/>
      <c r="S27" s="38">
        <v>-9826836433</v>
      </c>
      <c r="T27" s="107"/>
      <c r="U27" s="111">
        <v>-2.5399999999999999E-2</v>
      </c>
    </row>
    <row r="28" spans="1:21" s="70" customFormat="1" ht="51" customHeight="1">
      <c r="A28" s="106" t="s">
        <v>102</v>
      </c>
      <c r="B28" s="107"/>
      <c r="C28" s="38">
        <v>0</v>
      </c>
      <c r="D28" s="38"/>
      <c r="E28" s="38">
        <v>2464448760</v>
      </c>
      <c r="F28" s="38"/>
      <c r="G28" s="38">
        <v>0</v>
      </c>
      <c r="H28" s="38"/>
      <c r="I28" s="38">
        <v>2464448760</v>
      </c>
      <c r="J28" s="107"/>
      <c r="K28" s="111">
        <v>1.6299999999999999E-2</v>
      </c>
      <c r="L28" s="107"/>
      <c r="M28" s="38">
        <v>3660600000</v>
      </c>
      <c r="N28" s="38"/>
      <c r="O28" s="38">
        <v>10060581263</v>
      </c>
      <c r="P28" s="38"/>
      <c r="Q28" s="38">
        <v>-53776117</v>
      </c>
      <c r="R28" s="38"/>
      <c r="S28" s="38">
        <v>13667405146</v>
      </c>
      <c r="T28" s="107"/>
      <c r="U28" s="111">
        <v>3.5400000000000001E-2</v>
      </c>
    </row>
    <row r="29" spans="1:21" s="70" customFormat="1" ht="51" customHeight="1">
      <c r="A29" s="106" t="s">
        <v>89</v>
      </c>
      <c r="B29" s="107"/>
      <c r="C29" s="38">
        <v>0</v>
      </c>
      <c r="D29" s="38"/>
      <c r="E29" s="38">
        <v>30850798876</v>
      </c>
      <c r="F29" s="38"/>
      <c r="G29" s="38">
        <v>0</v>
      </c>
      <c r="H29" s="38"/>
      <c r="I29" s="38">
        <v>30850798876</v>
      </c>
      <c r="J29" s="107"/>
      <c r="K29" s="111">
        <v>0.20430000000000001</v>
      </c>
      <c r="L29" s="107"/>
      <c r="M29" s="38">
        <v>30404000000</v>
      </c>
      <c r="N29" s="38"/>
      <c r="O29" s="38">
        <v>19616357346</v>
      </c>
      <c r="P29" s="38"/>
      <c r="Q29" s="38">
        <v>3410880450</v>
      </c>
      <c r="R29" s="38"/>
      <c r="S29" s="38">
        <v>53431237796</v>
      </c>
      <c r="T29" s="107"/>
      <c r="U29" s="111">
        <v>0.13830000000000001</v>
      </c>
    </row>
    <row r="30" spans="1:21" s="70" customFormat="1" ht="51" customHeight="1">
      <c r="A30" s="106" t="s">
        <v>124</v>
      </c>
      <c r="B30" s="107"/>
      <c r="C30" s="38">
        <v>0</v>
      </c>
      <c r="D30" s="38"/>
      <c r="E30" s="38">
        <v>13030301680</v>
      </c>
      <c r="F30" s="38"/>
      <c r="G30" s="38">
        <v>0</v>
      </c>
      <c r="H30" s="38"/>
      <c r="I30" s="38">
        <v>13030301680</v>
      </c>
      <c r="J30" s="107"/>
      <c r="K30" s="111">
        <v>8.6300000000000002E-2</v>
      </c>
      <c r="L30" s="107"/>
      <c r="M30" s="38">
        <v>0</v>
      </c>
      <c r="N30" s="38"/>
      <c r="O30" s="38">
        <v>13302077456</v>
      </c>
      <c r="P30" s="38"/>
      <c r="Q30" s="38">
        <v>4371753983</v>
      </c>
      <c r="R30" s="38"/>
      <c r="S30" s="38">
        <v>17673831439</v>
      </c>
      <c r="T30" s="107"/>
      <c r="U30" s="111">
        <v>4.5699999999999998E-2</v>
      </c>
    </row>
    <row r="31" spans="1:21" s="70" customFormat="1" ht="51" customHeight="1">
      <c r="A31" s="106" t="s">
        <v>92</v>
      </c>
      <c r="B31" s="107"/>
      <c r="C31" s="38">
        <v>3671179884</v>
      </c>
      <c r="D31" s="38"/>
      <c r="E31" s="38">
        <v>-2499434746</v>
      </c>
      <c r="F31" s="38"/>
      <c r="G31" s="38">
        <v>0</v>
      </c>
      <c r="H31" s="38"/>
      <c r="I31" s="38">
        <v>1171745138</v>
      </c>
      <c r="J31" s="107"/>
      <c r="K31" s="111">
        <v>7.7999999999999996E-3</v>
      </c>
      <c r="L31" s="107"/>
      <c r="M31" s="38">
        <v>3671179884</v>
      </c>
      <c r="N31" s="38"/>
      <c r="O31" s="38">
        <v>4674955165</v>
      </c>
      <c r="P31" s="38"/>
      <c r="Q31" s="38">
        <v>8230701236</v>
      </c>
      <c r="R31" s="38"/>
      <c r="S31" s="38">
        <v>16576836285</v>
      </c>
      <c r="T31" s="107"/>
      <c r="U31" s="111">
        <v>4.2900000000000001E-2</v>
      </c>
    </row>
    <row r="32" spans="1:21" s="70" customFormat="1" ht="51" customHeight="1">
      <c r="A32" s="106" t="s">
        <v>107</v>
      </c>
      <c r="B32" s="107"/>
      <c r="C32" s="38">
        <v>0</v>
      </c>
      <c r="D32" s="38"/>
      <c r="E32" s="38">
        <v>-9138044560</v>
      </c>
      <c r="F32" s="38"/>
      <c r="G32" s="38">
        <v>0</v>
      </c>
      <c r="H32" s="38"/>
      <c r="I32" s="38">
        <v>-9138044559</v>
      </c>
      <c r="J32" s="107"/>
      <c r="K32" s="111">
        <v>-6.0499999999999998E-2</v>
      </c>
      <c r="L32" s="107"/>
      <c r="M32" s="38">
        <v>2000000000</v>
      </c>
      <c r="N32" s="38"/>
      <c r="O32" s="38">
        <v>-13438410702</v>
      </c>
      <c r="P32" s="38"/>
      <c r="Q32" s="38">
        <v>42023680</v>
      </c>
      <c r="R32" s="38"/>
      <c r="S32" s="38">
        <v>-11396387021</v>
      </c>
      <c r="T32" s="107"/>
      <c r="U32" s="111">
        <v>-2.9499999999999998E-2</v>
      </c>
    </row>
    <row r="33" spans="1:21" s="70" customFormat="1" ht="51" customHeight="1">
      <c r="A33" s="106" t="s">
        <v>109</v>
      </c>
      <c r="B33" s="107"/>
      <c r="C33" s="38">
        <v>4038934426</v>
      </c>
      <c r="D33" s="38"/>
      <c r="E33" s="38">
        <v>-2027862000</v>
      </c>
      <c r="F33" s="38"/>
      <c r="G33" s="38">
        <v>0</v>
      </c>
      <c r="H33" s="38"/>
      <c r="I33" s="38">
        <v>2011072426</v>
      </c>
      <c r="J33" s="107"/>
      <c r="K33" s="111">
        <v>1.3299999999999999E-2</v>
      </c>
      <c r="L33" s="107"/>
      <c r="M33" s="38">
        <v>4038934426</v>
      </c>
      <c r="N33" s="38"/>
      <c r="O33" s="38">
        <v>-6489690662</v>
      </c>
      <c r="P33" s="38"/>
      <c r="Q33" s="38">
        <v>564145526</v>
      </c>
      <c r="R33" s="38"/>
      <c r="S33" s="38">
        <v>-1886610710</v>
      </c>
      <c r="T33" s="107"/>
      <c r="U33" s="111">
        <v>-4.8999999999999998E-3</v>
      </c>
    </row>
    <row r="34" spans="1:21" s="70" customFormat="1" ht="51" customHeight="1">
      <c r="A34" s="106" t="s">
        <v>118</v>
      </c>
      <c r="B34" s="107"/>
      <c r="C34" s="38">
        <v>0</v>
      </c>
      <c r="D34" s="38"/>
      <c r="E34" s="38">
        <v>0</v>
      </c>
      <c r="F34" s="38"/>
      <c r="G34" s="38">
        <v>0</v>
      </c>
      <c r="H34" s="38"/>
      <c r="I34" s="38">
        <v>0</v>
      </c>
      <c r="J34" s="107"/>
      <c r="K34" s="111">
        <v>0</v>
      </c>
      <c r="L34" s="107"/>
      <c r="M34" s="38">
        <v>0</v>
      </c>
      <c r="N34" s="38"/>
      <c r="O34" s="38">
        <v>0</v>
      </c>
      <c r="P34" s="38"/>
      <c r="Q34" s="38">
        <v>2035227656</v>
      </c>
      <c r="R34" s="38"/>
      <c r="S34" s="38">
        <v>2035227656</v>
      </c>
      <c r="T34" s="107"/>
      <c r="U34" s="111">
        <v>5.3E-3</v>
      </c>
    </row>
    <row r="35" spans="1:21" s="70" customFormat="1" ht="51" customHeight="1">
      <c r="A35" s="106" t="s">
        <v>125</v>
      </c>
      <c r="B35" s="107"/>
      <c r="C35" s="38">
        <v>0</v>
      </c>
      <c r="D35" s="38"/>
      <c r="E35" s="38">
        <v>0</v>
      </c>
      <c r="F35" s="38"/>
      <c r="G35" s="38">
        <v>0</v>
      </c>
      <c r="H35" s="38"/>
      <c r="I35" s="38">
        <v>0</v>
      </c>
      <c r="J35" s="107"/>
      <c r="K35" s="111">
        <v>0</v>
      </c>
      <c r="L35" s="107"/>
      <c r="M35" s="38">
        <v>252528000</v>
      </c>
      <c r="N35" s="38"/>
      <c r="O35" s="38">
        <v>0</v>
      </c>
      <c r="P35" s="38"/>
      <c r="Q35" s="38">
        <v>1356767308</v>
      </c>
      <c r="R35" s="38"/>
      <c r="S35" s="38">
        <v>1609295308</v>
      </c>
      <c r="T35" s="107"/>
      <c r="U35" s="111">
        <v>4.1999999999999997E-3</v>
      </c>
    </row>
    <row r="36" spans="1:21" s="70" customFormat="1" ht="51" customHeight="1">
      <c r="A36" s="106" t="s">
        <v>117</v>
      </c>
      <c r="B36" s="107"/>
      <c r="C36" s="38">
        <v>0</v>
      </c>
      <c r="D36" s="38"/>
      <c r="E36" s="38">
        <v>0</v>
      </c>
      <c r="F36" s="38"/>
      <c r="G36" s="38">
        <v>0</v>
      </c>
      <c r="H36" s="38"/>
      <c r="I36" s="38">
        <v>0</v>
      </c>
      <c r="J36" s="107"/>
      <c r="K36" s="111">
        <v>0</v>
      </c>
      <c r="L36" s="107"/>
      <c r="M36" s="38">
        <v>0</v>
      </c>
      <c r="N36" s="38"/>
      <c r="O36" s="38">
        <v>0</v>
      </c>
      <c r="P36" s="38"/>
      <c r="Q36" s="38">
        <v>136833856</v>
      </c>
      <c r="R36" s="38"/>
      <c r="S36" s="38">
        <v>136833856</v>
      </c>
      <c r="T36" s="107"/>
      <c r="U36" s="111">
        <v>4.0000000000000002E-4</v>
      </c>
    </row>
    <row r="37" spans="1:21" s="70" customFormat="1" ht="51" customHeight="1">
      <c r="A37" s="106" t="s">
        <v>115</v>
      </c>
      <c r="B37" s="107"/>
      <c r="C37" s="38">
        <v>0</v>
      </c>
      <c r="D37" s="38"/>
      <c r="E37" s="38">
        <v>0</v>
      </c>
      <c r="F37" s="38"/>
      <c r="G37" s="38">
        <v>0</v>
      </c>
      <c r="H37" s="38"/>
      <c r="I37" s="38">
        <v>0</v>
      </c>
      <c r="J37" s="107"/>
      <c r="K37" s="111">
        <v>0</v>
      </c>
      <c r="L37" s="107"/>
      <c r="M37" s="38">
        <v>0</v>
      </c>
      <c r="N37" s="38"/>
      <c r="O37" s="38">
        <v>0</v>
      </c>
      <c r="P37" s="38"/>
      <c r="Q37" s="38">
        <v>902944216</v>
      </c>
      <c r="R37" s="38"/>
      <c r="S37" s="38">
        <v>902944216</v>
      </c>
      <c r="T37" s="107"/>
      <c r="U37" s="111">
        <v>2.3E-3</v>
      </c>
    </row>
    <row r="38" spans="1:21" s="70" customFormat="1" ht="51" customHeight="1">
      <c r="A38" s="106" t="s">
        <v>139</v>
      </c>
      <c r="B38" s="107"/>
      <c r="C38" s="38">
        <v>0</v>
      </c>
      <c r="D38" s="38"/>
      <c r="E38" s="38">
        <v>0</v>
      </c>
      <c r="F38" s="38"/>
      <c r="G38" s="38">
        <v>0</v>
      </c>
      <c r="H38" s="38"/>
      <c r="I38" s="38">
        <v>0</v>
      </c>
      <c r="J38" s="107"/>
      <c r="K38" s="111">
        <v>0</v>
      </c>
      <c r="L38" s="107"/>
      <c r="M38" s="38">
        <v>0</v>
      </c>
      <c r="N38" s="38"/>
      <c r="O38" s="38">
        <v>0</v>
      </c>
      <c r="P38" s="38"/>
      <c r="Q38" s="38">
        <v>61324321</v>
      </c>
      <c r="R38" s="38"/>
      <c r="S38" s="38">
        <v>61324321</v>
      </c>
      <c r="T38" s="107"/>
      <c r="U38" s="111">
        <v>2.0000000000000001E-4</v>
      </c>
    </row>
    <row r="39" spans="1:21" s="70" customFormat="1" ht="51" customHeight="1">
      <c r="A39" s="106" t="s">
        <v>128</v>
      </c>
      <c r="B39" s="107"/>
      <c r="C39" s="38">
        <v>0</v>
      </c>
      <c r="D39" s="38"/>
      <c r="E39" s="38">
        <v>0</v>
      </c>
      <c r="F39" s="38"/>
      <c r="G39" s="38">
        <v>0</v>
      </c>
      <c r="H39" s="38"/>
      <c r="I39" s="38">
        <v>0</v>
      </c>
      <c r="J39" s="107"/>
      <c r="K39" s="111">
        <v>0</v>
      </c>
      <c r="L39" s="107"/>
      <c r="M39" s="38">
        <v>0</v>
      </c>
      <c r="N39" s="38"/>
      <c r="O39" s="38">
        <v>0</v>
      </c>
      <c r="P39" s="38"/>
      <c r="Q39" s="38">
        <v>118525892</v>
      </c>
      <c r="R39" s="38"/>
      <c r="S39" s="38">
        <v>118525892</v>
      </c>
      <c r="T39" s="107"/>
      <c r="U39" s="111">
        <v>2.9999999999999997E-4</v>
      </c>
    </row>
    <row r="40" spans="1:21" s="70" customFormat="1" ht="51" customHeight="1">
      <c r="A40" s="106" t="s">
        <v>147</v>
      </c>
      <c r="B40" s="107"/>
      <c r="C40" s="38">
        <v>0</v>
      </c>
      <c r="D40" s="38"/>
      <c r="E40" s="38">
        <v>0</v>
      </c>
      <c r="F40" s="38"/>
      <c r="G40" s="38">
        <v>0</v>
      </c>
      <c r="H40" s="38"/>
      <c r="I40" s="38">
        <v>0</v>
      </c>
      <c r="J40" s="107"/>
      <c r="K40" s="111">
        <v>0</v>
      </c>
      <c r="L40" s="107"/>
      <c r="M40" s="38">
        <v>0</v>
      </c>
      <c r="N40" s="38"/>
      <c r="O40" s="38">
        <v>0</v>
      </c>
      <c r="P40" s="38"/>
      <c r="Q40" s="38">
        <v>1707846</v>
      </c>
      <c r="R40" s="38"/>
      <c r="S40" s="38">
        <v>1707846</v>
      </c>
      <c r="T40" s="107"/>
      <c r="U40" s="111">
        <v>0</v>
      </c>
    </row>
    <row r="41" spans="1:21" s="70" customFormat="1" ht="51" customHeight="1">
      <c r="A41" s="106" t="s">
        <v>141</v>
      </c>
      <c r="B41" s="107"/>
      <c r="C41" s="38">
        <v>0</v>
      </c>
      <c r="D41" s="38"/>
      <c r="E41" s="38">
        <v>0</v>
      </c>
      <c r="F41" s="38"/>
      <c r="G41" s="38">
        <v>0</v>
      </c>
      <c r="H41" s="38"/>
      <c r="I41" s="38">
        <v>0</v>
      </c>
      <c r="J41" s="107"/>
      <c r="K41" s="111">
        <v>0</v>
      </c>
      <c r="L41" s="107"/>
      <c r="M41" s="38">
        <v>0</v>
      </c>
      <c r="N41" s="38"/>
      <c r="O41" s="38">
        <v>0</v>
      </c>
      <c r="P41" s="38"/>
      <c r="Q41" s="38">
        <v>75795108</v>
      </c>
      <c r="R41" s="38"/>
      <c r="S41" s="38">
        <v>75795108</v>
      </c>
      <c r="T41" s="107"/>
      <c r="U41" s="111">
        <v>2.0000000000000001E-4</v>
      </c>
    </row>
    <row r="42" spans="1:21" s="70" customFormat="1" ht="51" customHeight="1">
      <c r="A42" s="106" t="s">
        <v>127</v>
      </c>
      <c r="B42" s="107"/>
      <c r="C42" s="38">
        <v>0</v>
      </c>
      <c r="D42" s="38"/>
      <c r="E42" s="38">
        <v>0</v>
      </c>
      <c r="F42" s="38"/>
      <c r="G42" s="38">
        <v>0</v>
      </c>
      <c r="H42" s="38"/>
      <c r="I42" s="38">
        <v>0</v>
      </c>
      <c r="J42" s="107"/>
      <c r="K42" s="111">
        <v>0</v>
      </c>
      <c r="L42" s="107"/>
      <c r="M42" s="38">
        <v>0</v>
      </c>
      <c r="N42" s="38"/>
      <c r="O42" s="38">
        <v>0</v>
      </c>
      <c r="P42" s="38"/>
      <c r="Q42" s="38">
        <v>-6939484078</v>
      </c>
      <c r="R42" s="38"/>
      <c r="S42" s="38">
        <v>-6939484078</v>
      </c>
      <c r="T42" s="107"/>
      <c r="U42" s="111">
        <v>-1.7999999999999999E-2</v>
      </c>
    </row>
    <row r="43" spans="1:21" s="70" customFormat="1" ht="51" customHeight="1">
      <c r="A43" s="106" t="s">
        <v>103</v>
      </c>
      <c r="B43" s="107"/>
      <c r="C43" s="38">
        <v>0</v>
      </c>
      <c r="D43" s="38"/>
      <c r="E43" s="38">
        <v>-3956284149</v>
      </c>
      <c r="F43" s="38"/>
      <c r="G43" s="38">
        <v>0</v>
      </c>
      <c r="H43" s="38"/>
      <c r="I43" s="38">
        <v>-3956284148</v>
      </c>
      <c r="J43" s="107"/>
      <c r="K43" s="111">
        <v>-2.6200000000000001E-2</v>
      </c>
      <c r="L43" s="107"/>
      <c r="M43" s="38">
        <v>460999800</v>
      </c>
      <c r="N43" s="38"/>
      <c r="O43" s="38">
        <v>-25864016681</v>
      </c>
      <c r="P43" s="38"/>
      <c r="Q43" s="38">
        <v>0</v>
      </c>
      <c r="R43" s="38"/>
      <c r="S43" s="38">
        <v>-25403016880</v>
      </c>
      <c r="T43" s="107"/>
      <c r="U43" s="111">
        <v>-6.5799999999999997E-2</v>
      </c>
    </row>
    <row r="44" spans="1:21" s="70" customFormat="1" ht="51" customHeight="1">
      <c r="A44" s="106" t="s">
        <v>104</v>
      </c>
      <c r="B44" s="107"/>
      <c r="C44" s="38">
        <v>0</v>
      </c>
      <c r="D44" s="38"/>
      <c r="E44" s="38">
        <v>-3927654850</v>
      </c>
      <c r="F44" s="38"/>
      <c r="G44" s="38">
        <v>0</v>
      </c>
      <c r="H44" s="38"/>
      <c r="I44" s="38">
        <v>-3927654850</v>
      </c>
      <c r="J44" s="107"/>
      <c r="K44" s="111">
        <v>-2.5999999999999999E-2</v>
      </c>
      <c r="L44" s="107"/>
      <c r="M44" s="38">
        <v>9282897384</v>
      </c>
      <c r="N44" s="38"/>
      <c r="O44" s="38">
        <v>-929079534</v>
      </c>
      <c r="P44" s="38"/>
      <c r="Q44" s="38">
        <v>0</v>
      </c>
      <c r="R44" s="38"/>
      <c r="S44" s="38">
        <v>8353817850</v>
      </c>
      <c r="T44" s="107"/>
      <c r="U44" s="111">
        <v>2.1600000000000001E-2</v>
      </c>
    </row>
    <row r="45" spans="1:21" s="70" customFormat="1" ht="51" customHeight="1">
      <c r="A45" s="106" t="s">
        <v>154</v>
      </c>
      <c r="B45" s="107"/>
      <c r="C45" s="38">
        <v>0</v>
      </c>
      <c r="D45" s="38"/>
      <c r="E45" s="38">
        <v>-93299728</v>
      </c>
      <c r="F45" s="38"/>
      <c r="G45" s="38">
        <v>0</v>
      </c>
      <c r="H45" s="38"/>
      <c r="I45" s="38">
        <v>-93299727</v>
      </c>
      <c r="J45" s="107"/>
      <c r="K45" s="111">
        <v>-5.9999999999999995E-4</v>
      </c>
      <c r="L45" s="107"/>
      <c r="M45" s="38">
        <v>0</v>
      </c>
      <c r="N45" s="38"/>
      <c r="O45" s="38">
        <v>-93299728</v>
      </c>
      <c r="P45" s="38"/>
      <c r="Q45" s="38">
        <v>0</v>
      </c>
      <c r="R45" s="38"/>
      <c r="S45" s="38">
        <v>-93299727</v>
      </c>
      <c r="T45" s="107"/>
      <c r="U45" s="111">
        <v>-2.0000000000000001E-4</v>
      </c>
    </row>
    <row r="46" spans="1:21" s="70" customFormat="1" ht="51" customHeight="1">
      <c r="A46" s="106" t="s">
        <v>145</v>
      </c>
      <c r="B46" s="107"/>
      <c r="C46" s="38">
        <v>0</v>
      </c>
      <c r="D46" s="38"/>
      <c r="E46" s="38">
        <v>-574610602</v>
      </c>
      <c r="F46" s="38"/>
      <c r="G46" s="38">
        <v>0</v>
      </c>
      <c r="H46" s="38"/>
      <c r="I46" s="38">
        <v>-574610602</v>
      </c>
      <c r="J46" s="107"/>
      <c r="K46" s="111">
        <v>-3.8E-3</v>
      </c>
      <c r="L46" s="107"/>
      <c r="M46" s="38">
        <v>0</v>
      </c>
      <c r="N46" s="38"/>
      <c r="O46" s="38">
        <v>-2357569672</v>
      </c>
      <c r="P46" s="38"/>
      <c r="Q46" s="38">
        <v>0</v>
      </c>
      <c r="R46" s="38"/>
      <c r="S46" s="38">
        <v>-2357569672</v>
      </c>
      <c r="T46" s="107"/>
      <c r="U46" s="111">
        <v>-6.1000000000000004E-3</v>
      </c>
    </row>
    <row r="47" spans="1:21" s="70" customFormat="1" ht="51" customHeight="1">
      <c r="A47" s="106" t="s">
        <v>155</v>
      </c>
      <c r="B47" s="107"/>
      <c r="C47" s="38">
        <v>0</v>
      </c>
      <c r="D47" s="38"/>
      <c r="E47" s="38">
        <v>-902441897</v>
      </c>
      <c r="F47" s="38"/>
      <c r="G47" s="38">
        <v>0</v>
      </c>
      <c r="H47" s="38"/>
      <c r="I47" s="38">
        <v>-902441897</v>
      </c>
      <c r="J47" s="107"/>
      <c r="K47" s="111">
        <v>-6.0000000000000001E-3</v>
      </c>
      <c r="L47" s="107"/>
      <c r="M47" s="38">
        <v>0</v>
      </c>
      <c r="N47" s="38"/>
      <c r="O47" s="38">
        <v>-902441897</v>
      </c>
      <c r="P47" s="38"/>
      <c r="Q47" s="38">
        <v>0</v>
      </c>
      <c r="R47" s="38"/>
      <c r="S47" s="38">
        <v>-902441897</v>
      </c>
      <c r="T47" s="107"/>
      <c r="U47" s="111">
        <v>-2.3E-3</v>
      </c>
    </row>
    <row r="48" spans="1:21" s="70" customFormat="1" ht="51" customHeight="1">
      <c r="A48" s="106" t="s">
        <v>138</v>
      </c>
      <c r="B48" s="107"/>
      <c r="C48" s="38">
        <v>0</v>
      </c>
      <c r="D48" s="38"/>
      <c r="E48" s="38">
        <v>3777390000</v>
      </c>
      <c r="F48" s="38"/>
      <c r="G48" s="38">
        <v>0</v>
      </c>
      <c r="H48" s="38"/>
      <c r="I48" s="38">
        <v>3777390000</v>
      </c>
      <c r="J48" s="107"/>
      <c r="K48" s="111">
        <v>2.5000000000000001E-2</v>
      </c>
      <c r="L48" s="107"/>
      <c r="M48" s="38">
        <v>0</v>
      </c>
      <c r="N48" s="38"/>
      <c r="O48" s="38">
        <v>-3897583257</v>
      </c>
      <c r="P48" s="38"/>
      <c r="Q48" s="38">
        <v>0</v>
      </c>
      <c r="R48" s="38"/>
      <c r="S48" s="38">
        <v>-3897583257</v>
      </c>
      <c r="T48" s="107"/>
      <c r="U48" s="111">
        <v>-1.01E-2</v>
      </c>
    </row>
    <row r="49" spans="3:22" s="63" customFormat="1" ht="51" customHeight="1" thickBot="1">
      <c r="C49" s="71">
        <f>SUM(C10:C48)</f>
        <v>9006824836</v>
      </c>
      <c r="E49" s="71">
        <f>SUM(E10:E48)</f>
        <v>4735370109</v>
      </c>
      <c r="G49" s="71">
        <f>SUM(G10:G48)</f>
        <v>134253107121</v>
      </c>
      <c r="I49" s="71">
        <f>SUM(I10:I48)</f>
        <v>147995302069</v>
      </c>
      <c r="J49" s="70"/>
      <c r="K49" s="72">
        <f>SUM(K10:K48)</f>
        <v>0.98010000000000019</v>
      </c>
      <c r="L49" s="70"/>
      <c r="M49" s="71">
        <f>SUM(M10:M48)</f>
        <v>72682172950</v>
      </c>
      <c r="O49" s="71">
        <f>SUM(O10:O48)</f>
        <v>128214294353</v>
      </c>
      <c r="Q49" s="71">
        <f>SUM(Q10:Q48)</f>
        <v>175903024478</v>
      </c>
      <c r="S49" s="71">
        <f>SUM(S10:S48)</f>
        <v>376799491784</v>
      </c>
      <c r="T49" s="70"/>
      <c r="U49" s="73">
        <f>SUM(U10:U48)</f>
        <v>0.97550000000000003</v>
      </c>
      <c r="V49" s="70"/>
    </row>
    <row r="50" spans="3:22" ht="41.25" thickTop="1">
      <c r="D50" s="70"/>
      <c r="F50" s="70"/>
      <c r="H50" s="70"/>
      <c r="J50" s="70"/>
      <c r="L50" s="70"/>
      <c r="N50" s="70"/>
      <c r="P50" s="70"/>
      <c r="R50" s="70"/>
      <c r="T50" s="70"/>
      <c r="V50" s="70"/>
    </row>
    <row r="51" spans="3:22" ht="40.5">
      <c r="D51" s="70"/>
      <c r="P51" s="70"/>
      <c r="R51" s="70"/>
      <c r="T51" s="70"/>
    </row>
    <row r="52" spans="3:22" ht="40.5">
      <c r="T52" s="70"/>
    </row>
    <row r="58" spans="3:22">
      <c r="C58" s="74"/>
      <c r="D58" s="74"/>
      <c r="E58" s="74"/>
      <c r="F58" s="74"/>
      <c r="G58" s="74"/>
      <c r="H58" s="74"/>
      <c r="I58" s="74"/>
      <c r="J58" s="74"/>
      <c r="K58" s="75"/>
      <c r="L58" s="74"/>
      <c r="M58" s="74"/>
      <c r="N58" s="74"/>
      <c r="O58" s="74"/>
      <c r="P58" s="74"/>
      <c r="Q58" s="74"/>
      <c r="R58" s="74"/>
      <c r="S58" s="74"/>
      <c r="T58" s="74"/>
    </row>
    <row r="69" spans="3:21">
      <c r="C69" s="74"/>
      <c r="D69" s="74"/>
      <c r="E69" s="74"/>
      <c r="F69" s="74"/>
      <c r="G69" s="74"/>
      <c r="H69" s="74"/>
      <c r="I69" s="74"/>
      <c r="J69" s="74"/>
      <c r="K69" s="75"/>
      <c r="L69" s="74"/>
      <c r="M69" s="74"/>
      <c r="N69" s="74"/>
      <c r="O69" s="74"/>
      <c r="P69" s="74"/>
      <c r="Q69" s="74"/>
      <c r="R69" s="74"/>
      <c r="S69" s="74"/>
      <c r="T69" s="74"/>
      <c r="U69" s="75"/>
    </row>
  </sheetData>
  <sortState ref="A8:U11">
    <sortCondition descending="1" ref="S8:S11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روکش</vt:lpstr>
      <vt:lpstr>سهام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فروش </vt:lpstr>
      <vt:lpstr>درآمد ناشی از تغییر قیمت اوراق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'جمع درآمدها'!Print_Area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'درآمد ناشی از فروش '!Print_Titles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Fariba Abdoli</cp:lastModifiedBy>
  <cp:lastPrinted>2020-08-24T03:12:25Z</cp:lastPrinted>
  <dcterms:created xsi:type="dcterms:W3CDTF">2019-07-05T09:08:54Z</dcterms:created>
  <dcterms:modified xsi:type="dcterms:W3CDTF">2021-10-31T15:46:24Z</dcterms:modified>
</cp:coreProperties>
</file>