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af\Downloads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'!$A$1:$S$27</definedName>
    <definedName name="_xlnm.Print_Area" localSheetId="7">'درآمد ناشی از تغییر قیمت اوراق '!$A$1:$Q$33</definedName>
    <definedName name="_xlnm.Print_Area" localSheetId="6">'درآمد ناشی از فروش '!$A$1:$R$45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'!$A$1:$U$53</definedName>
    <definedName name="_xlnm.Print_Area" localSheetId="1">سهام!$A$1:$Z$38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11" l="1"/>
  <c r="O53" i="11"/>
  <c r="S53" i="11" l="1"/>
  <c r="I53" i="11"/>
  <c r="S8" i="6"/>
  <c r="Y13" i="1"/>
  <c r="Q45" i="11" l="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0" i="11"/>
  <c r="Q19" i="11"/>
  <c r="Q18" i="11"/>
  <c r="Q17" i="11"/>
  <c r="Q16" i="11"/>
  <c r="Q15" i="11"/>
  <c r="Q14" i="11"/>
  <c r="Q13" i="11"/>
  <c r="Q12" i="11"/>
  <c r="Q11" i="11"/>
  <c r="Q10" i="11"/>
  <c r="O52" i="11"/>
  <c r="O51" i="11"/>
  <c r="O50" i="11"/>
  <c r="O49" i="11"/>
  <c r="O48" i="11"/>
  <c r="O47" i="11"/>
  <c r="O46" i="11"/>
  <c r="O44" i="11"/>
  <c r="O32" i="11"/>
  <c r="O30" i="11"/>
  <c r="O29" i="11"/>
  <c r="O25" i="11"/>
  <c r="O22" i="11"/>
  <c r="O19" i="11"/>
  <c r="O17" i="11"/>
  <c r="O16" i="11"/>
  <c r="O15" i="11"/>
  <c r="O14" i="11"/>
  <c r="O13" i="11"/>
  <c r="O12" i="11"/>
  <c r="O11" i="11"/>
  <c r="O10" i="11"/>
  <c r="M47" i="11"/>
  <c r="M46" i="11"/>
  <c r="M36" i="11"/>
  <c r="M34" i="11"/>
  <c r="M32" i="11"/>
  <c r="M30" i="11"/>
  <c r="M28" i="11"/>
  <c r="M25" i="11"/>
  <c r="M22" i="11"/>
  <c r="M20" i="11"/>
  <c r="M19" i="11"/>
  <c r="M18" i="11"/>
  <c r="M17" i="11"/>
  <c r="M15" i="11"/>
  <c r="M14" i="11"/>
  <c r="M12" i="11"/>
  <c r="M11" i="11"/>
  <c r="G14" i="11"/>
  <c r="G13" i="11"/>
  <c r="G12" i="11"/>
  <c r="G11" i="11"/>
  <c r="G10" i="11"/>
  <c r="E52" i="11"/>
  <c r="E51" i="11"/>
  <c r="E50" i="11"/>
  <c r="E49" i="11"/>
  <c r="E48" i="11"/>
  <c r="E47" i="11"/>
  <c r="E46" i="11"/>
  <c r="E44" i="11"/>
  <c r="E32" i="11"/>
  <c r="E30" i="11"/>
  <c r="E29" i="11"/>
  <c r="E26" i="11"/>
  <c r="E25" i="11"/>
  <c r="E22" i="11"/>
  <c r="E19" i="11"/>
  <c r="E17" i="11"/>
  <c r="E16" i="11"/>
  <c r="E15" i="11"/>
  <c r="E14" i="11"/>
  <c r="E13" i="11"/>
  <c r="E12" i="11"/>
  <c r="E11" i="11"/>
  <c r="E10" i="11"/>
  <c r="O26" i="8"/>
  <c r="Q26" i="8"/>
  <c r="S26" i="8"/>
  <c r="E13" i="14" l="1"/>
  <c r="C13" i="14"/>
  <c r="K14" i="13"/>
  <c r="I14" i="13"/>
  <c r="G14" i="13"/>
  <c r="E14" i="13"/>
  <c r="S12" i="11"/>
  <c r="S16" i="11"/>
  <c r="S28" i="11"/>
  <c r="S43" i="11"/>
  <c r="S49" i="11"/>
  <c r="S39" i="11"/>
  <c r="S40" i="11"/>
  <c r="S41" i="11"/>
  <c r="S42" i="11"/>
  <c r="S44" i="11"/>
  <c r="S45" i="11"/>
  <c r="S46" i="11"/>
  <c r="S47" i="11"/>
  <c r="S48" i="11"/>
  <c r="S50" i="11"/>
  <c r="S51" i="11"/>
  <c r="S52" i="11"/>
  <c r="S24" i="11"/>
  <c r="S25" i="11"/>
  <c r="S26" i="11"/>
  <c r="S27" i="11"/>
  <c r="S29" i="11"/>
  <c r="S30" i="11"/>
  <c r="S31" i="11"/>
  <c r="S32" i="11"/>
  <c r="S33" i="11"/>
  <c r="S34" i="11"/>
  <c r="S35" i="11"/>
  <c r="S36" i="11"/>
  <c r="S37" i="11"/>
  <c r="S38" i="11"/>
  <c r="S11" i="11"/>
  <c r="S13" i="11"/>
  <c r="S14" i="11"/>
  <c r="S15" i="11"/>
  <c r="S17" i="11"/>
  <c r="S18" i="11"/>
  <c r="S19" i="11"/>
  <c r="S20" i="11"/>
  <c r="S21" i="11"/>
  <c r="S22" i="11"/>
  <c r="S23" i="11"/>
  <c r="S10" i="11"/>
  <c r="I45" i="11"/>
  <c r="I51" i="11"/>
  <c r="I52" i="11"/>
  <c r="I36" i="11"/>
  <c r="I37" i="11"/>
  <c r="I38" i="11"/>
  <c r="I39" i="11"/>
  <c r="I40" i="11"/>
  <c r="I41" i="11"/>
  <c r="I42" i="11"/>
  <c r="I43" i="11"/>
  <c r="I44" i="11"/>
  <c r="I46" i="11"/>
  <c r="I47" i="11"/>
  <c r="I48" i="11"/>
  <c r="I49" i="11"/>
  <c r="I50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15" i="11"/>
  <c r="I16" i="11"/>
  <c r="I17" i="11"/>
  <c r="I18" i="11"/>
  <c r="I19" i="11"/>
  <c r="I20" i="11"/>
  <c r="I21" i="11"/>
  <c r="I22" i="11"/>
  <c r="I23" i="11"/>
  <c r="I13" i="11"/>
  <c r="I12" i="11"/>
  <c r="I11" i="11"/>
  <c r="I14" i="11"/>
  <c r="I10" i="11"/>
  <c r="U53" i="11"/>
  <c r="M53" i="11"/>
  <c r="K53" i="11"/>
  <c r="G53" i="11"/>
  <c r="E53" i="11"/>
  <c r="C53" i="11"/>
  <c r="Q32" i="9"/>
  <c r="O32" i="9"/>
  <c r="M32" i="9"/>
  <c r="I32" i="9"/>
  <c r="G32" i="9"/>
  <c r="E32" i="9"/>
  <c r="Q45" i="10"/>
  <c r="O45" i="10"/>
  <c r="M45" i="10"/>
  <c r="I45" i="10"/>
  <c r="G45" i="10"/>
  <c r="E45" i="10"/>
  <c r="I26" i="8"/>
  <c r="K26" i="8"/>
  <c r="M26" i="8"/>
  <c r="S12" i="7"/>
  <c r="Q12" i="7"/>
  <c r="O12" i="7"/>
  <c r="M12" i="7"/>
  <c r="K12" i="7"/>
  <c r="I12" i="7"/>
  <c r="I10" i="15"/>
  <c r="Q11" i="6"/>
  <c r="O11" i="6"/>
  <c r="M11" i="6"/>
  <c r="K11" i="6"/>
  <c r="W35" i="1"/>
  <c r="U35" i="1"/>
  <c r="O35" i="1"/>
  <c r="K35" i="1"/>
  <c r="G35" i="1"/>
  <c r="E35" i="1"/>
  <c r="S10" i="6" l="1"/>
  <c r="S9" i="6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2" i="1"/>
  <c r="Y35" i="1" l="1"/>
  <c r="G10" i="13"/>
  <c r="K11" i="13" l="1"/>
  <c r="K10" i="13"/>
  <c r="K12" i="13"/>
  <c r="K13" i="13"/>
  <c r="G13" i="13"/>
  <c r="G11" i="13"/>
  <c r="G12" i="13"/>
  <c r="S11" i="6" l="1"/>
  <c r="K6" i="6"/>
  <c r="K8" i="18" l="1"/>
  <c r="C8" i="18"/>
  <c r="K7" i="9"/>
  <c r="C7" i="9"/>
  <c r="C11" i="18" l="1"/>
  <c r="P32" i="9" l="1"/>
  <c r="N32" i="9"/>
  <c r="L32" i="9"/>
  <c r="J32" i="9"/>
  <c r="H32" i="9"/>
  <c r="R26" i="8"/>
  <c r="P26" i="8"/>
  <c r="N26" i="8"/>
  <c r="L26" i="8"/>
  <c r="J26" i="8"/>
  <c r="E12" i="15" l="1"/>
  <c r="I12" i="15" s="1"/>
  <c r="E9" i="15" l="1"/>
  <c r="I9" i="15" l="1"/>
  <c r="E11" i="15"/>
  <c r="I11" i="15" s="1"/>
  <c r="I13" i="15" l="1"/>
  <c r="E13" i="15"/>
  <c r="G9" i="15" s="1"/>
  <c r="I7" i="8"/>
  <c r="O7" i="8"/>
  <c r="G12" i="15" l="1"/>
  <c r="G11" i="15"/>
  <c r="G10" i="15"/>
  <c r="A4" i="15"/>
  <c r="Q6" i="6"/>
  <c r="E4" i="6"/>
  <c r="A3" i="18"/>
  <c r="A3" i="13" s="1"/>
  <c r="C4" i="18"/>
  <c r="G13" i="15" l="1"/>
  <c r="E11" i="18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F11" i="18" l="1"/>
  <c r="A4" i="7" l="1"/>
  <c r="A4" i="8" l="1"/>
  <c r="A4" i="10" s="1"/>
  <c r="A4" i="9" s="1"/>
  <c r="A4" i="11" s="1"/>
  <c r="A4" i="18" s="1"/>
  <c r="A4" i="13" s="1"/>
  <c r="A4" i="14" s="1"/>
  <c r="F13" i="15" l="1"/>
  <c r="H13" i="15"/>
  <c r="F14" i="13" l="1"/>
  <c r="H14" i="13"/>
  <c r="J14" i="13"/>
  <c r="L14" i="13"/>
</calcChain>
</file>

<file path=xl/sharedStrings.xml><?xml version="1.0" encoding="utf-8"?>
<sst xmlns="http://schemas.openxmlformats.org/spreadsheetml/2006/main" count="518" uniqueCount="163">
  <si>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</si>
  <si>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</si>
  <si>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</si>
  <si>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</si>
  <si>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</si>
  <si>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</si>
  <si>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</si>
  <si>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</si>
  <si>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</si>
  <si>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</si>
  <si>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</si>
  <si>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</si>
  <si>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</si>
  <si>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</si>
  <si>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</si>
  <si>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</si>
  <si>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</si>
  <si>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</si>
  <si>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</si>
  <si>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</si>
  <si>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</si>
  <si>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</si>
  <si>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</si>
  <si>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</si>
  <si>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</si>
  <si>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</si>
  <si>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</si>
  <si>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</si>
  <si>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</si>
  <si>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</si>
  <si>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</si>
  <si>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</si>
  <si>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</si>
  <si>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</si>
  <si>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</si>
  <si>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</si>
  <si>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</si>
  <si>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</si>
  <si>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</si>
  <si>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</si>
  <si>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</si>
  <si>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</si>
  <si>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</si>
  <si>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</si>
  <si>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</si>
  <si>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</si>
  <si>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</si>
  <si>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</si>
  <si>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</si>
  <si>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</si>
  <si>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</si>
  <si>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</si>
  <si>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</si>
  <si>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</si>
  <si>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</si>
  <si>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</si>
  <si>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</si>
  <si>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</si>
  <si>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</si>
  <si>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</si>
  <si>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</si>
  <si>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</si>
  <si>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</si>
  <si>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</si>
  <si>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</si>
  <si>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</si>
  <si>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</si>
  <si>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</si>
  <si>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</si>
  <si>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</si>
  <si>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</si>
  <si>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</si>
  <si>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</si>
  <si>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</si>
  <si>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</si>
  <si>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</si>
  <si>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</si>
  <si>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</si>
  <si>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</si>
  <si>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</si>
  <si>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</si>
  <si>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</si>
  <si>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</si>
  <si>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</si>
  <si>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</si>
  <si>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</si>
  <si>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</si>
  <si>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</si>
  <si>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</si>
  <si>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</si>
  <si>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</si>
  <si>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</si>
  <si>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</si>
  <si>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</si>
  <si>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</si>
  <si>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</si>
  <si>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</si>
  <si>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</si>
  <si>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</si>
  <si>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</si>
  <si>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</si>
  <si>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</si>
  <si>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</si>
  <si>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</si>
  <si>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</si>
  <si>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</si>
  <si>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</si>
  <si>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</si>
  <si>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</si>
  <si>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</si>
  <si>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</si>
  <si>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</si>
  <si>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</si>
  <si>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</si>
  <si>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</si>
  <si>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</si>
  <si>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</si>
  <si>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</si>
  <si>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</si>
  <si>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</si>
  <si>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</si>
  <si>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</si>
  <si>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</si>
  <si>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</si>
  <si>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</si>
  <si>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</si>
  <si>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</si>
  <si>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</si>
  <si>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</si>
  <si>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</si>
  <si>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</si>
  <si>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</si>
  <si>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</si>
  <si>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</si>
  <si>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</si>
  <si>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</si>
  <si>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</si>
  <si>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</si>
  <si>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</si>
  <si>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</si>
  <si>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</si>
  <si>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</si>
  <si>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</si>
  <si>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</si>
  <si>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</si>
  <si>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</si>
  <si>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</si>
  <si>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>پتروشیمی پارس</t>
  </si>
  <si>
    <t>ایران‌ خودرو</t>
  </si>
  <si>
    <t>1400/07/14</t>
  </si>
  <si>
    <t>1400/07/27</t>
  </si>
  <si>
    <t>1400/08/30</t>
  </si>
  <si>
    <t>کل دارایی ها</t>
  </si>
  <si>
    <t>صنایع پتروشیمی خلیج فارس</t>
  </si>
  <si>
    <t>نفت ایرانول</t>
  </si>
  <si>
    <t>توزیع دارو پخش</t>
  </si>
  <si>
    <t>نفت سپاهان</t>
  </si>
  <si>
    <t xml:space="preserve"> منتهی به 30 آذر ماه 1400</t>
  </si>
  <si>
    <t>برای ماه منتهی به 1400/09/30</t>
  </si>
  <si>
    <t>1400/09/30</t>
  </si>
  <si>
    <t xml:space="preserve">از ابتدای سال مالی تا پایان آذر ماه </t>
  </si>
  <si>
    <t>طی آذر ماه</t>
  </si>
  <si>
    <t>از ابتدای سال مالی تا پایان آذر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</si>
</sst>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36" fillId="0" borderId="0" applyFont="0" applyFill="0" applyBorder="0" applyAlignment="0" applyProtection="0"/>
  </cellStyleXfs>
  <cellXfs count="183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9" fillId="0" borderId="0" xfId="2" applyNumberFormat="1" applyFont="1" applyFill="1"/>
    <xf numFmtId="167" fontId="10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/>
    <xf numFmtId="0" fontId="24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167" fontId="8" fillId="0" borderId="0" xfId="2" applyNumberFormat="1" applyFont="1" applyFill="1" applyBorder="1"/>
    <xf numFmtId="3" fontId="7" fillId="0" borderId="0" xfId="0" applyNumberFormat="1" applyFont="1" applyFill="1" applyBorder="1"/>
    <xf numFmtId="166" fontId="7" fillId="0" borderId="0" xfId="0" applyNumberFormat="1" applyFont="1" applyFill="1" applyBorder="1"/>
    <xf numFmtId="167" fontId="7" fillId="0" borderId="0" xfId="2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 readingOrder="2"/>
    </xf>
    <xf numFmtId="3" fontId="24" fillId="0" borderId="0" xfId="0" applyNumberFormat="1" applyFont="1" applyFill="1"/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0" fontId="30" fillId="0" borderId="0" xfId="0" applyFont="1"/>
    <xf numFmtId="0" fontId="29" fillId="0" borderId="0" xfId="0" applyFont="1"/>
    <xf numFmtId="3" fontId="29" fillId="0" borderId="0" xfId="0" applyNumberFormat="1" applyFont="1"/>
    <xf numFmtId="10" fontId="29" fillId="0" borderId="0" xfId="0" applyNumberFormat="1" applyFont="1"/>
    <xf numFmtId="165" fontId="13" fillId="0" borderId="2" xfId="0" applyNumberFormat="1" applyFont="1" applyFill="1" applyBorder="1" applyAlignment="1">
      <alignment horizontal="right"/>
    </xf>
    <xf numFmtId="43" fontId="29" fillId="0" borderId="0" xfId="0" applyNumberFormat="1" applyFont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3" fontId="24" fillId="0" borderId="0" xfId="0" applyNumberFormat="1" applyFont="1" applyFill="1" applyAlignment="1">
      <alignment horizontal="center"/>
    </xf>
    <xf numFmtId="43" fontId="24" fillId="0" borderId="0" xfId="0" applyNumberFormat="1" applyFont="1" applyFill="1" applyAlignment="1"/>
    <xf numFmtId="43" fontId="24" fillId="0" borderId="0" xfId="0" applyNumberFormat="1" applyFont="1" applyFill="1" applyAlignment="1">
      <alignment horizontal="center"/>
    </xf>
    <xf numFmtId="43" fontId="11" fillId="0" borderId="0" xfId="4" applyNumberFormat="1" applyFont="1" applyFill="1"/>
  </cellXfs>
  <cellStyles count="5">
    <cellStyle name="Comma" xfId="2" builtinId="3"/>
    <cellStyle name="Currency" xfId="4" builtin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zoomScaleNormal="100" zoomScaleSheetLayoutView="100" workbookViewId="0">
      <selection activeCell="B13" sqref="B13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44" t="s">
        <v>100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3" ht="1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3" ht="1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45" t="s">
        <v>157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2" spans="1:13">
      <c r="C32" s="69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E10" sqref="E10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72" t="s">
        <v>67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8" ht="30">
      <c r="A3" s="172" t="str">
        <f>'سرمایه‌گذاری در سهام '!A3:U3</f>
        <v>صورت وضعیت درآمدها</v>
      </c>
      <c r="B3" s="172"/>
      <c r="C3" s="172" t="s">
        <v>29</v>
      </c>
      <c r="D3" s="172" t="s">
        <v>29</v>
      </c>
      <c r="E3" s="172" t="s">
        <v>29</v>
      </c>
      <c r="F3" s="172" t="s">
        <v>29</v>
      </c>
      <c r="G3" s="172" t="s">
        <v>29</v>
      </c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8" ht="30">
      <c r="A4" s="172" t="str">
        <f>'سرمایه‌گذاری در سهام '!A4:U4</f>
        <v>برای ماه منتهی به 1400/09/30</v>
      </c>
      <c r="B4" s="172"/>
      <c r="C4" s="172">
        <f>'سرمایه‌گذاری در سهام '!A4:U4</f>
        <v>0</v>
      </c>
      <c r="D4" s="172" t="s">
        <v>60</v>
      </c>
      <c r="E4" s="172" t="s">
        <v>60</v>
      </c>
      <c r="F4" s="172" t="s">
        <v>60</v>
      </c>
      <c r="G4" s="172" t="s">
        <v>60</v>
      </c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73" t="s">
        <v>82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72" t="s">
        <v>33</v>
      </c>
      <c r="C8" s="172" t="str">
        <f>'درآمد ناشی از فروش '!C7:I7</f>
        <v>طی آذر ماه</v>
      </c>
      <c r="D8" s="172" t="s">
        <v>31</v>
      </c>
      <c r="E8" s="172" t="s">
        <v>31</v>
      </c>
      <c r="F8" s="172" t="s">
        <v>31</v>
      </c>
      <c r="G8" s="172" t="s">
        <v>31</v>
      </c>
      <c r="H8" s="172" t="s">
        <v>31</v>
      </c>
      <c r="I8" s="172" t="s">
        <v>31</v>
      </c>
      <c r="K8" s="172" t="str">
        <f>'درآمد ناشی از فروش '!K7:Q7</f>
        <v>از ابتدای سال مالی تا پایان آذر ماه</v>
      </c>
      <c r="L8" s="172" t="s">
        <v>32</v>
      </c>
      <c r="M8" s="172" t="s">
        <v>32</v>
      </c>
      <c r="N8" s="172" t="s">
        <v>32</v>
      </c>
      <c r="O8" s="172" t="s">
        <v>32</v>
      </c>
      <c r="P8" s="172" t="s">
        <v>32</v>
      </c>
      <c r="Q8" s="172" t="s">
        <v>32</v>
      </c>
    </row>
    <row r="9" spans="1:18" ht="90.75" thickBot="1">
      <c r="A9" s="172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137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0"/>
  <sheetViews>
    <sheetView rightToLeft="1" view="pageBreakPreview" zoomScale="90" zoomScaleNormal="100" zoomScaleSheetLayoutView="90" workbookViewId="0">
      <selection sqref="A1:XFD1048576"/>
    </sheetView>
  </sheetViews>
  <sheetFormatPr defaultColWidth="9.140625" defaultRowHeight="22.5"/>
  <cols>
    <col min="1" max="1" width="26.140625" style="26" bestFit="1" customWidth="1"/>
    <col min="2" max="2" width="1" style="26" customWidth="1"/>
    <col min="3" max="3" width="31" style="26" bestFit="1" customWidth="1"/>
    <col min="4" max="4" width="1" style="26" customWidth="1"/>
    <col min="5" max="5" width="32.5703125" style="26" bestFit="1" customWidth="1"/>
    <col min="6" max="6" width="1" style="26" customWidth="1"/>
    <col min="7" max="7" width="10" style="110" customWidth="1"/>
    <col min="8" max="8" width="1" style="26" customWidth="1"/>
    <col min="9" max="9" width="32.5703125" style="26" bestFit="1" customWidth="1"/>
    <col min="10" max="10" width="1" style="26" customWidth="1"/>
    <col min="11" max="11" width="10.28515625" style="110" customWidth="1"/>
    <col min="12" max="12" width="1" style="26" customWidth="1"/>
    <col min="13" max="13" width="9.140625" style="26" customWidth="1"/>
    <col min="14" max="16384" width="9.140625" style="26"/>
  </cols>
  <sheetData>
    <row r="2" spans="1:13" ht="24">
      <c r="A2" s="174" t="s">
        <v>67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ht="24">
      <c r="A3" s="174" t="str">
        <f>'سرمایه‌گذاری در اوراق بهادار '!A3:Q3</f>
        <v>صورت وضعیت درآمدها</v>
      </c>
      <c r="B3" s="174" t="s">
        <v>29</v>
      </c>
      <c r="C3" s="174" t="s">
        <v>29</v>
      </c>
      <c r="D3" s="174" t="s">
        <v>29</v>
      </c>
      <c r="E3" s="174" t="s">
        <v>29</v>
      </c>
      <c r="F3" s="174" t="s">
        <v>29</v>
      </c>
      <c r="G3" s="174"/>
      <c r="H3" s="174"/>
      <c r="I3" s="174"/>
      <c r="J3" s="174"/>
      <c r="K3" s="174"/>
      <c r="L3" s="174"/>
      <c r="M3" s="174"/>
    </row>
    <row r="4" spans="1:13" ht="26.25">
      <c r="A4" s="152" t="str">
        <f>'سرمایه‌گذاری در اوراق بهادار '!A4:Q4</f>
        <v>برای ماه منتهی به 1400/09/30</v>
      </c>
      <c r="B4" s="152" t="s">
        <v>101</v>
      </c>
      <c r="C4" s="152" t="s">
        <v>2</v>
      </c>
      <c r="D4" s="152" t="s">
        <v>2</v>
      </c>
      <c r="E4" s="152" t="s">
        <v>2</v>
      </c>
      <c r="F4" s="152" t="s">
        <v>2</v>
      </c>
      <c r="G4" s="152"/>
      <c r="H4" s="152"/>
      <c r="I4" s="152"/>
      <c r="J4" s="152"/>
      <c r="K4" s="152"/>
      <c r="L4" s="152"/>
      <c r="M4" s="152"/>
    </row>
    <row r="5" spans="1:13" ht="24">
      <c r="B5" s="141"/>
      <c r="C5" s="141"/>
      <c r="D5" s="141"/>
      <c r="E5" s="141"/>
      <c r="F5" s="141"/>
      <c r="G5" s="141"/>
      <c r="H5" s="141"/>
      <c r="I5" s="141"/>
    </row>
    <row r="6" spans="1:13" ht="28.5">
      <c r="A6" s="176" t="s">
        <v>81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</row>
    <row r="7" spans="1:13" ht="28.5">
      <c r="A7" s="143"/>
      <c r="B7" s="143"/>
      <c r="C7" s="143"/>
      <c r="D7" s="143"/>
      <c r="E7" s="143"/>
      <c r="F7" s="143"/>
      <c r="G7" s="107"/>
      <c r="H7" s="143"/>
      <c r="I7" s="143"/>
      <c r="J7" s="143"/>
      <c r="K7" s="107"/>
      <c r="L7" s="143"/>
    </row>
    <row r="8" spans="1:13" ht="24.75" thickBot="1">
      <c r="A8" s="175" t="s">
        <v>53</v>
      </c>
      <c r="B8" s="175" t="s">
        <v>53</v>
      </c>
      <c r="C8" s="175" t="s">
        <v>53</v>
      </c>
      <c r="E8" s="175" t="s">
        <v>161</v>
      </c>
      <c r="F8" s="175" t="s">
        <v>31</v>
      </c>
      <c r="G8" s="175" t="s">
        <v>31</v>
      </c>
      <c r="I8" s="175" t="s">
        <v>162</v>
      </c>
      <c r="J8" s="175" t="s">
        <v>32</v>
      </c>
      <c r="K8" s="175" t="s">
        <v>32</v>
      </c>
    </row>
    <row r="9" spans="1:13" ht="48" thickBot="1">
      <c r="A9" s="27" t="s">
        <v>54</v>
      </c>
      <c r="C9" s="27" t="s">
        <v>19</v>
      </c>
      <c r="E9" s="27" t="s">
        <v>55</v>
      </c>
      <c r="G9" s="28" t="s">
        <v>56</v>
      </c>
      <c r="I9" s="27" t="s">
        <v>55</v>
      </c>
      <c r="K9" s="28" t="s">
        <v>56</v>
      </c>
    </row>
    <row r="10" spans="1:13" ht="26.25">
      <c r="A10" s="114" t="s">
        <v>26</v>
      </c>
      <c r="B10" s="29"/>
      <c r="C10" s="29" t="s">
        <v>27</v>
      </c>
      <c r="D10" s="29"/>
      <c r="E10" s="116">
        <v>62181</v>
      </c>
      <c r="F10" s="75"/>
      <c r="G10" s="108">
        <f>E10/$E$14</f>
        <v>1.1147777750089058E-2</v>
      </c>
      <c r="H10" s="75"/>
      <c r="I10" s="116">
        <v>32658717</v>
      </c>
      <c r="J10" s="75"/>
      <c r="K10" s="108">
        <f>I10/$I$14</f>
        <v>4.2601150514962285E-2</v>
      </c>
    </row>
    <row r="11" spans="1:13" ht="26.25">
      <c r="A11" s="114" t="s">
        <v>63</v>
      </c>
      <c r="B11" s="29"/>
      <c r="C11" s="29" t="s">
        <v>64</v>
      </c>
      <c r="D11" s="29"/>
      <c r="E11" s="116">
        <v>2178727</v>
      </c>
      <c r="F11" s="75"/>
      <c r="G11" s="108">
        <f t="shared" ref="G11:G13" si="0">E11/$E$14</f>
        <v>0.39060105778482623</v>
      </c>
      <c r="H11" s="75"/>
      <c r="I11" s="116">
        <v>579005845</v>
      </c>
      <c r="J11" s="75"/>
      <c r="K11" s="108">
        <f t="shared" ref="K11:K13" si="1">I11/$I$14</f>
        <v>0.75527508174579927</v>
      </c>
    </row>
    <row r="12" spans="1:13" ht="26.25">
      <c r="A12" s="114" t="s">
        <v>63</v>
      </c>
      <c r="B12" s="29"/>
      <c r="C12" s="29" t="s">
        <v>98</v>
      </c>
      <c r="D12" s="29"/>
      <c r="E12" s="115">
        <v>0</v>
      </c>
      <c r="F12" s="75"/>
      <c r="G12" s="108">
        <f t="shared" si="0"/>
        <v>0</v>
      </c>
      <c r="H12" s="75"/>
      <c r="I12" s="116">
        <v>150542627</v>
      </c>
      <c r="J12" s="75"/>
      <c r="K12" s="108">
        <f t="shared" si="1"/>
        <v>0.19637296565400367</v>
      </c>
    </row>
    <row r="13" spans="1:13" ht="26.25">
      <c r="A13" s="114" t="s">
        <v>129</v>
      </c>
      <c r="B13" s="29"/>
      <c r="C13" s="29" t="s">
        <v>130</v>
      </c>
      <c r="D13" s="29"/>
      <c r="E13" s="116">
        <v>3336975</v>
      </c>
      <c r="F13" s="75"/>
      <c r="G13" s="108">
        <f t="shared" si="0"/>
        <v>0.59825116446508464</v>
      </c>
      <c r="H13" s="75"/>
      <c r="I13" s="116">
        <v>4408656</v>
      </c>
      <c r="J13" s="75"/>
      <c r="K13" s="108">
        <f t="shared" si="1"/>
        <v>5.75080208523475E-3</v>
      </c>
    </row>
    <row r="14" spans="1:13" s="29" customFormat="1" ht="36.75" customHeight="1" thickBot="1">
      <c r="E14" s="76">
        <f>SUM(E10:E13)</f>
        <v>5577883</v>
      </c>
      <c r="F14" s="75">
        <f t="shared" ref="F14:L14" si="2">SUM(F10:F13)</f>
        <v>0</v>
      </c>
      <c r="G14" s="109">
        <f>SUM(G10:G13)</f>
        <v>1</v>
      </c>
      <c r="H14" s="75">
        <f t="shared" si="2"/>
        <v>0</v>
      </c>
      <c r="I14" s="76">
        <f>SUM(I10:I13)</f>
        <v>766615845</v>
      </c>
      <c r="J14" s="75">
        <f t="shared" si="2"/>
        <v>0</v>
      </c>
      <c r="K14" s="109">
        <f>SUM(K10:K13)</f>
        <v>0.99999999999999989</v>
      </c>
      <c r="L14" s="29">
        <f t="shared" si="2"/>
        <v>0</v>
      </c>
      <c r="M14" s="74"/>
    </row>
    <row r="15" spans="1:13" ht="23.25" thickTop="1">
      <c r="M15" s="30"/>
    </row>
    <row r="16" spans="1:13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C8" sqref="C8"/>
    </sheetView>
  </sheetViews>
  <sheetFormatPr defaultColWidth="12.140625" defaultRowHeight="22.5"/>
  <cols>
    <col min="1" max="1" width="42.42578125" style="26" bestFit="1" customWidth="1"/>
    <col min="2" max="2" width="2.5703125" style="26" customWidth="1"/>
    <col min="3" max="3" width="19" style="26" bestFit="1" customWidth="1"/>
    <col min="4" max="4" width="0.7109375" style="26" customWidth="1"/>
    <col min="5" max="5" width="19.85546875" style="26" customWidth="1"/>
    <col min="6" max="16384" width="12.140625" style="26"/>
  </cols>
  <sheetData>
    <row r="2" spans="1:13" ht="24">
      <c r="A2" s="174" t="s">
        <v>67</v>
      </c>
      <c r="B2" s="174"/>
      <c r="C2" s="174"/>
      <c r="D2" s="174"/>
      <c r="E2" s="174"/>
    </row>
    <row r="3" spans="1:13" ht="24">
      <c r="A3" s="174" t="s">
        <v>29</v>
      </c>
      <c r="B3" s="174" t="s">
        <v>29</v>
      </c>
      <c r="C3" s="174" t="s">
        <v>29</v>
      </c>
      <c r="D3" s="174" t="s">
        <v>29</v>
      </c>
      <c r="E3" s="174"/>
    </row>
    <row r="4" spans="1:13" ht="24">
      <c r="A4" s="174" t="str">
        <f>'درآمد سپرده بانکی '!A4:M4</f>
        <v>برای ماه منتهی به 1400/09/30</v>
      </c>
      <c r="B4" s="174" t="s">
        <v>2</v>
      </c>
      <c r="C4" s="174" t="s">
        <v>2</v>
      </c>
      <c r="D4" s="174" t="s">
        <v>2</v>
      </c>
      <c r="E4" s="174"/>
    </row>
    <row r="5" spans="1:13" ht="24">
      <c r="A5" s="141"/>
      <c r="B5" s="141"/>
      <c r="C5" s="141"/>
      <c r="D5" s="141"/>
      <c r="E5" s="141"/>
    </row>
    <row r="6" spans="1:13" ht="28.5">
      <c r="A6" s="176" t="s">
        <v>83</v>
      </c>
      <c r="B6" s="176"/>
      <c r="C6" s="176"/>
      <c r="D6" s="176"/>
      <c r="E6" s="176"/>
    </row>
    <row r="7" spans="1:13" ht="28.5">
      <c r="A7" s="143"/>
      <c r="B7" s="143"/>
      <c r="C7" s="143"/>
      <c r="D7" s="143"/>
      <c r="E7" s="143"/>
    </row>
    <row r="8" spans="1:13" ht="48.75" thickBot="1">
      <c r="A8" s="177" t="s">
        <v>57</v>
      </c>
      <c r="C8" s="142" t="s">
        <v>161</v>
      </c>
      <c r="E8" s="125" t="s">
        <v>162</v>
      </c>
    </row>
    <row r="9" spans="1:13" ht="24.75" thickBot="1">
      <c r="A9" s="175" t="s">
        <v>57</v>
      </c>
      <c r="C9" s="142" t="s">
        <v>22</v>
      </c>
      <c r="E9" s="142" t="s">
        <v>22</v>
      </c>
    </row>
    <row r="10" spans="1:13" ht="24.75">
      <c r="A10" s="126" t="s">
        <v>66</v>
      </c>
      <c r="C10" s="116">
        <v>251738326</v>
      </c>
      <c r="D10" s="29"/>
      <c r="E10" s="116">
        <v>641777879</v>
      </c>
    </row>
    <row r="11" spans="1:13" ht="24.75">
      <c r="A11" s="126" t="s">
        <v>111</v>
      </c>
      <c r="C11" s="182">
        <v>0</v>
      </c>
      <c r="D11" s="29"/>
      <c r="E11" s="116">
        <v>2424</v>
      </c>
    </row>
    <row r="12" spans="1:13" ht="24.75">
      <c r="A12" s="126" t="s">
        <v>112</v>
      </c>
      <c r="C12" s="116">
        <v>74029473</v>
      </c>
      <c r="D12" s="29"/>
      <c r="E12" s="116">
        <v>448188682</v>
      </c>
    </row>
    <row r="13" spans="1:13" ht="27" thickBot="1">
      <c r="A13" s="126" t="s">
        <v>38</v>
      </c>
      <c r="C13" s="127">
        <f>SUM(C10:C12)</f>
        <v>325767799</v>
      </c>
      <c r="D13" s="29"/>
      <c r="E13" s="132">
        <f>SUM(E10:E12)</f>
        <v>1089968985</v>
      </c>
    </row>
    <row r="14" spans="1:13" ht="23.25" thickTop="1">
      <c r="M14" s="30"/>
    </row>
    <row r="15" spans="1:13">
      <c r="M15" s="30"/>
    </row>
    <row r="16" spans="1:13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  <row r="43" spans="13:13">
      <c r="M43" s="3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8"/>
  <sheetViews>
    <sheetView rightToLeft="1" view="pageBreakPreview" zoomScale="50" zoomScaleNormal="60" zoomScaleSheetLayoutView="50" workbookViewId="0">
      <selection activeCell="C10" sqref="C10:C11"/>
    </sheetView>
  </sheetViews>
  <sheetFormatPr defaultColWidth="9.140625" defaultRowHeight="31.5"/>
  <cols>
    <col min="1" max="1" width="51.7109375" style="77" customWidth="1"/>
    <col min="2" max="2" width="1" style="77" customWidth="1"/>
    <col min="3" max="3" width="20.5703125" style="94" customWidth="1"/>
    <col min="4" max="4" width="1" style="77" customWidth="1"/>
    <col min="5" max="5" width="31.28515625" style="77" customWidth="1"/>
    <col min="6" max="6" width="0.7109375" style="77" customWidth="1"/>
    <col min="7" max="7" width="30" style="77" customWidth="1"/>
    <col min="8" max="8" width="1.140625" style="77" customWidth="1"/>
    <col min="9" max="9" width="28.42578125" style="77" customWidth="1"/>
    <col min="10" max="10" width="1.42578125" style="77" customWidth="1"/>
    <col min="11" max="11" width="33.42578125" style="77" customWidth="1"/>
    <col min="12" max="12" width="0.7109375" style="77" customWidth="1"/>
    <col min="13" max="13" width="20.85546875" style="77" customWidth="1"/>
    <col min="14" max="14" width="0.85546875" style="77" customWidth="1"/>
    <col min="15" max="15" width="29.85546875" style="77" customWidth="1"/>
    <col min="16" max="16" width="1" style="77" customWidth="1"/>
    <col min="17" max="17" width="20.5703125" style="94" bestFit="1" customWidth="1"/>
    <col min="18" max="18" width="1" style="77" customWidth="1"/>
    <col min="19" max="19" width="18.140625" style="77" bestFit="1" customWidth="1"/>
    <col min="20" max="20" width="1" style="77" customWidth="1"/>
    <col min="21" max="21" width="33" style="77" customWidth="1"/>
    <col min="22" max="22" width="0.85546875" style="77" customWidth="1"/>
    <col min="23" max="23" width="32.7109375" style="77" customWidth="1"/>
    <col min="24" max="24" width="1" style="77" customWidth="1"/>
    <col min="25" max="25" width="19.5703125" style="94" customWidth="1"/>
    <col min="26" max="26" width="1.85546875" style="77" customWidth="1"/>
    <col min="27" max="27" width="32.7109375" style="77" bestFit="1" customWidth="1"/>
    <col min="28" max="28" width="17" style="77" bestFit="1" customWidth="1"/>
    <col min="29" max="16384" width="9.140625" style="77"/>
  </cols>
  <sheetData>
    <row r="2" spans="1:28" ht="47.25" customHeight="1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28" ht="47.25" customHeight="1">
      <c r="A3" s="148" t="s">
        <v>96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8" ht="47.25" customHeight="1">
      <c r="A4" s="148" t="s">
        <v>158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</row>
    <row r="5" spans="1:28" ht="47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8" s="79" customFormat="1" ht="47.25" customHeight="1">
      <c r="A6" s="139" t="s">
        <v>68</v>
      </c>
      <c r="B6" s="139"/>
      <c r="C6" s="92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92"/>
      <c r="R6" s="139"/>
      <c r="S6" s="139"/>
      <c r="T6" s="139"/>
      <c r="U6" s="139"/>
      <c r="V6" s="139"/>
      <c r="W6" s="139"/>
      <c r="Y6" s="95"/>
    </row>
    <row r="7" spans="1:28" s="79" customFormat="1" ht="47.25" customHeight="1">
      <c r="A7" s="139" t="s">
        <v>69</v>
      </c>
      <c r="B7" s="139"/>
      <c r="C7" s="92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92"/>
      <c r="R7" s="139"/>
      <c r="S7" s="139"/>
      <c r="T7" s="139"/>
      <c r="U7" s="139"/>
      <c r="V7" s="139"/>
      <c r="W7" s="139"/>
      <c r="Y7" s="95"/>
    </row>
    <row r="8" spans="1:28">
      <c r="C8" s="93"/>
      <c r="D8" s="80"/>
      <c r="E8" s="80"/>
      <c r="F8" s="80"/>
      <c r="G8" s="80"/>
      <c r="I8" s="80"/>
      <c r="J8" s="80"/>
      <c r="K8" s="80"/>
      <c r="L8" s="80"/>
      <c r="M8" s="80"/>
      <c r="N8" s="80"/>
      <c r="O8" s="80"/>
      <c r="P8" s="80"/>
      <c r="Q8" s="93"/>
      <c r="R8" s="80"/>
      <c r="S8" s="80"/>
      <c r="T8" s="80"/>
      <c r="U8" s="80"/>
      <c r="V8" s="80"/>
      <c r="W8" s="80"/>
      <c r="X8" s="80"/>
      <c r="Y8" s="93"/>
    </row>
    <row r="9" spans="1:28" ht="40.5" customHeight="1">
      <c r="A9" s="146" t="s">
        <v>3</v>
      </c>
      <c r="C9" s="147" t="s">
        <v>151</v>
      </c>
      <c r="D9" s="147" t="s">
        <v>105</v>
      </c>
      <c r="E9" s="147" t="s">
        <v>105</v>
      </c>
      <c r="F9" s="147" t="s">
        <v>105</v>
      </c>
      <c r="G9" s="147" t="s">
        <v>105</v>
      </c>
      <c r="I9" s="147" t="s">
        <v>4</v>
      </c>
      <c r="J9" s="147" t="s">
        <v>4</v>
      </c>
      <c r="K9" s="147" t="s">
        <v>4</v>
      </c>
      <c r="L9" s="147" t="s">
        <v>4</v>
      </c>
      <c r="M9" s="147" t="s">
        <v>4</v>
      </c>
      <c r="N9" s="147" t="s">
        <v>4</v>
      </c>
      <c r="O9" s="147" t="s">
        <v>4</v>
      </c>
      <c r="Q9" s="147" t="s">
        <v>159</v>
      </c>
      <c r="R9" s="147" t="s">
        <v>106</v>
      </c>
      <c r="S9" s="147" t="s">
        <v>106</v>
      </c>
      <c r="T9" s="147" t="s">
        <v>106</v>
      </c>
      <c r="U9" s="147" t="s">
        <v>106</v>
      </c>
      <c r="V9" s="147" t="s">
        <v>106</v>
      </c>
      <c r="W9" s="147" t="s">
        <v>106</v>
      </c>
      <c r="X9" s="147" t="s">
        <v>106</v>
      </c>
      <c r="Y9" s="147" t="s">
        <v>106</v>
      </c>
    </row>
    <row r="10" spans="1:28" ht="33.75" customHeight="1">
      <c r="A10" s="146" t="s">
        <v>3</v>
      </c>
      <c r="C10" s="149" t="s">
        <v>6</v>
      </c>
      <c r="E10" s="149" t="s">
        <v>7</v>
      </c>
      <c r="G10" s="149" t="s">
        <v>8</v>
      </c>
      <c r="I10" s="146" t="s">
        <v>9</v>
      </c>
      <c r="J10" s="146" t="s">
        <v>9</v>
      </c>
      <c r="K10" s="146" t="s">
        <v>9</v>
      </c>
      <c r="M10" s="146" t="s">
        <v>10</v>
      </c>
      <c r="N10" s="146" t="s">
        <v>10</v>
      </c>
      <c r="O10" s="146" t="s">
        <v>10</v>
      </c>
      <c r="Q10" s="149" t="s">
        <v>6</v>
      </c>
      <c r="S10" s="149" t="s">
        <v>11</v>
      </c>
      <c r="U10" s="149" t="s">
        <v>7</v>
      </c>
      <c r="V10" s="149"/>
      <c r="W10" s="149" t="s">
        <v>8</v>
      </c>
      <c r="Y10" s="150" t="s">
        <v>12</v>
      </c>
    </row>
    <row r="11" spans="1:28" ht="60.75" customHeight="1" thickBot="1">
      <c r="A11" s="146" t="s">
        <v>3</v>
      </c>
      <c r="C11" s="147" t="s">
        <v>6</v>
      </c>
      <c r="E11" s="147" t="s">
        <v>7</v>
      </c>
      <c r="G11" s="147" t="s">
        <v>8</v>
      </c>
      <c r="I11" s="134" t="s">
        <v>6</v>
      </c>
      <c r="K11" s="134" t="s">
        <v>7</v>
      </c>
      <c r="M11" s="134" t="s">
        <v>6</v>
      </c>
      <c r="O11" s="134" t="s">
        <v>13</v>
      </c>
      <c r="Q11" s="147" t="s">
        <v>6</v>
      </c>
      <c r="S11" s="147" t="s">
        <v>11</v>
      </c>
      <c r="U11" s="147" t="s">
        <v>7</v>
      </c>
      <c r="V11" s="147"/>
      <c r="W11" s="147"/>
      <c r="Y11" s="151" t="s">
        <v>12</v>
      </c>
    </row>
    <row r="12" spans="1:28" ht="41.25" customHeight="1" thickBot="1">
      <c r="A12" s="178" t="s">
        <v>148</v>
      </c>
      <c r="B12" s="45"/>
      <c r="C12" s="179">
        <v>20000000</v>
      </c>
      <c r="D12" s="45"/>
      <c r="E12" s="90">
        <v>35853239897</v>
      </c>
      <c r="F12" s="45"/>
      <c r="G12" s="90">
        <v>40895217000</v>
      </c>
      <c r="H12" s="45"/>
      <c r="I12" s="179">
        <v>115632</v>
      </c>
      <c r="J12" s="45"/>
      <c r="K12" s="90">
        <v>214696409</v>
      </c>
      <c r="L12" s="45"/>
      <c r="M12" s="179">
        <v>-18115632</v>
      </c>
      <c r="N12" s="45"/>
      <c r="O12" s="90">
        <v>35537569044</v>
      </c>
      <c r="P12" s="45"/>
      <c r="Q12" s="179">
        <v>2000000</v>
      </c>
      <c r="R12" s="45"/>
      <c r="S12" s="90">
        <v>1882</v>
      </c>
      <c r="T12" s="45"/>
      <c r="U12" s="90">
        <v>3592731304</v>
      </c>
      <c r="V12" s="45"/>
      <c r="W12" s="90">
        <v>3741604200</v>
      </c>
      <c r="Y12" s="96">
        <f>W12/AA12</f>
        <v>1.6444135367409583E-3</v>
      </c>
      <c r="AA12" s="87">
        <v>2275342616928</v>
      </c>
      <c r="AB12" s="88" t="s">
        <v>152</v>
      </c>
    </row>
    <row r="13" spans="1:28" ht="41.25" customHeight="1">
      <c r="A13" s="178" t="s">
        <v>107</v>
      </c>
      <c r="B13" s="45"/>
      <c r="C13" s="179">
        <v>32066666</v>
      </c>
      <c r="D13" s="45"/>
      <c r="E13" s="90">
        <v>194968281458</v>
      </c>
      <c r="F13" s="45"/>
      <c r="G13" s="90">
        <v>166710796634.07901</v>
      </c>
      <c r="H13" s="45"/>
      <c r="I13" s="180">
        <v>0</v>
      </c>
      <c r="J13" s="45"/>
      <c r="K13" s="181">
        <v>0</v>
      </c>
      <c r="L13" s="45"/>
      <c r="M13" s="181">
        <v>0</v>
      </c>
      <c r="N13" s="181"/>
      <c r="O13" s="181">
        <v>0</v>
      </c>
      <c r="P13" s="45"/>
      <c r="Q13" s="179">
        <v>32066666</v>
      </c>
      <c r="R13" s="45"/>
      <c r="S13" s="90">
        <v>4993</v>
      </c>
      <c r="T13" s="45"/>
      <c r="U13" s="90">
        <v>194968281458</v>
      </c>
      <c r="V13" s="45"/>
      <c r="W13" s="90">
        <v>159156215601.13901</v>
      </c>
      <c r="Y13" s="96">
        <f>W183/AA12</f>
        <v>0</v>
      </c>
    </row>
    <row r="14" spans="1:28" ht="41.25" customHeight="1">
      <c r="A14" s="178" t="s">
        <v>93</v>
      </c>
      <c r="B14" s="45"/>
      <c r="C14" s="179">
        <v>12000000</v>
      </c>
      <c r="D14" s="45"/>
      <c r="E14" s="90">
        <v>46188814409</v>
      </c>
      <c r="F14" s="45"/>
      <c r="G14" s="90">
        <v>36418015800</v>
      </c>
      <c r="H14" s="45"/>
      <c r="I14" s="180">
        <v>0</v>
      </c>
      <c r="J14" s="45"/>
      <c r="K14" s="181">
        <v>0</v>
      </c>
      <c r="L14" s="45"/>
      <c r="M14" s="181">
        <v>0</v>
      </c>
      <c r="N14" s="181"/>
      <c r="O14" s="181">
        <v>0</v>
      </c>
      <c r="P14" s="45"/>
      <c r="Q14" s="179">
        <v>12000000</v>
      </c>
      <c r="R14" s="45"/>
      <c r="S14" s="90">
        <v>2955</v>
      </c>
      <c r="T14" s="45"/>
      <c r="U14" s="90">
        <v>46188814409</v>
      </c>
      <c r="V14" s="45"/>
      <c r="W14" s="90">
        <v>35249013000</v>
      </c>
      <c r="Y14" s="96">
        <f>W14/AA12</f>
        <v>1.549173857939277E-2</v>
      </c>
    </row>
    <row r="15" spans="1:28" ht="41.25" customHeight="1">
      <c r="A15" s="178" t="s">
        <v>147</v>
      </c>
      <c r="B15" s="45"/>
      <c r="C15" s="179">
        <v>900000</v>
      </c>
      <c r="D15" s="45"/>
      <c r="E15" s="90">
        <v>179797696513</v>
      </c>
      <c r="F15" s="45"/>
      <c r="G15" s="90">
        <v>168712154100</v>
      </c>
      <c r="H15" s="45"/>
      <c r="I15" s="180">
        <v>0</v>
      </c>
      <c r="J15" s="45"/>
      <c r="K15" s="181">
        <v>0</v>
      </c>
      <c r="L15" s="45"/>
      <c r="M15" s="181">
        <v>0</v>
      </c>
      <c r="N15" s="181"/>
      <c r="O15" s="181">
        <v>0</v>
      </c>
      <c r="P15" s="45"/>
      <c r="Q15" s="179">
        <v>900000</v>
      </c>
      <c r="R15" s="45"/>
      <c r="S15" s="90">
        <v>179020</v>
      </c>
      <c r="T15" s="45"/>
      <c r="U15" s="90">
        <v>179797696513</v>
      </c>
      <c r="V15" s="45"/>
      <c r="W15" s="90">
        <v>160159347900</v>
      </c>
      <c r="Y15" s="96">
        <f>W15/AA12</f>
        <v>7.0389112702611514E-2</v>
      </c>
    </row>
    <row r="16" spans="1:28" ht="41.25" customHeight="1">
      <c r="A16" s="178" t="s">
        <v>85</v>
      </c>
      <c r="B16" s="45"/>
      <c r="C16" s="179">
        <v>1700000</v>
      </c>
      <c r="D16" s="45"/>
      <c r="E16" s="90">
        <v>54491299842</v>
      </c>
      <c r="F16" s="45"/>
      <c r="G16" s="90">
        <v>143302248000</v>
      </c>
      <c r="H16" s="45"/>
      <c r="I16" s="179">
        <v>1184661</v>
      </c>
      <c r="J16" s="45"/>
      <c r="K16" s="90">
        <v>92309480701</v>
      </c>
      <c r="L16" s="45"/>
      <c r="M16" s="181">
        <v>0</v>
      </c>
      <c r="N16" s="181"/>
      <c r="O16" s="181">
        <v>0</v>
      </c>
      <c r="P16" s="45"/>
      <c r="Q16" s="179">
        <v>2884661</v>
      </c>
      <c r="R16" s="45"/>
      <c r="S16" s="90">
        <v>74260</v>
      </c>
      <c r="T16" s="45"/>
      <c r="U16" s="90">
        <v>146800780543</v>
      </c>
      <c r="V16" s="45"/>
      <c r="W16" s="90">
        <v>212940347051.133</v>
      </c>
      <c r="Y16" s="96">
        <f>W16/AA12</f>
        <v>9.3586058410240369E-2</v>
      </c>
    </row>
    <row r="17" spans="1:25" ht="41.25" customHeight="1">
      <c r="A17" s="178" t="s">
        <v>94</v>
      </c>
      <c r="B17" s="45"/>
      <c r="C17" s="179">
        <v>2300000</v>
      </c>
      <c r="D17" s="45"/>
      <c r="E17" s="90">
        <v>60050367279</v>
      </c>
      <c r="F17" s="45"/>
      <c r="G17" s="90">
        <v>57734026380</v>
      </c>
      <c r="H17" s="45"/>
      <c r="I17" s="179">
        <v>1200000</v>
      </c>
      <c r="J17" s="45"/>
      <c r="K17" s="90">
        <v>29860251984</v>
      </c>
      <c r="L17" s="45"/>
      <c r="M17" s="181">
        <v>0</v>
      </c>
      <c r="N17" s="181"/>
      <c r="O17" s="181">
        <v>0</v>
      </c>
      <c r="P17" s="45"/>
      <c r="Q17" s="179">
        <v>3500000</v>
      </c>
      <c r="R17" s="45"/>
      <c r="S17" s="90">
        <v>24835</v>
      </c>
      <c r="T17" s="45"/>
      <c r="U17" s="90">
        <v>89910619263</v>
      </c>
      <c r="V17" s="45"/>
      <c r="W17" s="90">
        <v>86405311125</v>
      </c>
      <c r="Y17" s="96">
        <f>W17/AA12</f>
        <v>3.7974637525867681E-2</v>
      </c>
    </row>
    <row r="18" spans="1:25" ht="41.25" customHeight="1">
      <c r="A18" s="178" t="s">
        <v>86</v>
      </c>
      <c r="B18" s="45"/>
      <c r="C18" s="179">
        <v>3900000</v>
      </c>
      <c r="D18" s="45"/>
      <c r="E18" s="90">
        <v>84685722496</v>
      </c>
      <c r="F18" s="45"/>
      <c r="G18" s="90">
        <v>87925710600</v>
      </c>
      <c r="H18" s="45"/>
      <c r="I18" s="179">
        <v>250000</v>
      </c>
      <c r="J18" s="45"/>
      <c r="K18" s="90">
        <v>5539243420</v>
      </c>
      <c r="L18" s="45"/>
      <c r="M18" s="181">
        <v>0</v>
      </c>
      <c r="N18" s="181"/>
      <c r="O18" s="181">
        <v>0</v>
      </c>
      <c r="P18" s="45"/>
      <c r="Q18" s="179">
        <v>4150000</v>
      </c>
      <c r="R18" s="45"/>
      <c r="S18" s="90">
        <v>20750</v>
      </c>
      <c r="T18" s="45"/>
      <c r="U18" s="90">
        <v>90224965916</v>
      </c>
      <c r="V18" s="45"/>
      <c r="W18" s="90">
        <v>85600130625</v>
      </c>
      <c r="Y18" s="96">
        <f>W18/AA12</f>
        <v>3.7620765324815564E-2</v>
      </c>
    </row>
    <row r="19" spans="1:25" ht="41.25" customHeight="1">
      <c r="A19" s="178" t="s">
        <v>155</v>
      </c>
      <c r="B19" s="45"/>
      <c r="C19" s="179">
        <v>10000</v>
      </c>
      <c r="D19" s="45"/>
      <c r="E19" s="90">
        <v>292160080</v>
      </c>
      <c r="F19" s="45"/>
      <c r="G19" s="90">
        <v>278701798</v>
      </c>
      <c r="H19" s="45"/>
      <c r="I19" s="179">
        <v>2190000</v>
      </c>
      <c r="J19" s="45"/>
      <c r="K19" s="90">
        <v>62190233620</v>
      </c>
      <c r="L19" s="45"/>
      <c r="M19" s="181">
        <v>0</v>
      </c>
      <c r="N19" s="181"/>
      <c r="O19" s="181">
        <v>0</v>
      </c>
      <c r="P19" s="45"/>
      <c r="Q19" s="179">
        <v>2200000</v>
      </c>
      <c r="R19" s="45"/>
      <c r="S19" s="90">
        <v>25692</v>
      </c>
      <c r="T19" s="45"/>
      <c r="U19" s="90">
        <v>62482393700</v>
      </c>
      <c r="V19" s="45"/>
      <c r="W19" s="90">
        <v>56186091720</v>
      </c>
      <c r="Y19" s="96">
        <f>W19/AA12</f>
        <v>2.4693464316973206E-2</v>
      </c>
    </row>
    <row r="20" spans="1:25" ht="41.25" customHeight="1">
      <c r="A20" s="178" t="s">
        <v>124</v>
      </c>
      <c r="B20" s="45"/>
      <c r="C20" s="179">
        <v>4534567</v>
      </c>
      <c r="D20" s="45"/>
      <c r="E20" s="90">
        <v>68916297136</v>
      </c>
      <c r="F20" s="45"/>
      <c r="G20" s="90">
        <v>83525574627.265503</v>
      </c>
      <c r="H20" s="45"/>
      <c r="I20" s="181">
        <v>0</v>
      </c>
      <c r="J20" s="45"/>
      <c r="K20" s="181">
        <v>0</v>
      </c>
      <c r="L20" s="45"/>
      <c r="M20" s="181">
        <v>0</v>
      </c>
      <c r="N20" s="181"/>
      <c r="O20" s="181">
        <v>0</v>
      </c>
      <c r="P20" s="45"/>
      <c r="Q20" s="179">
        <v>4534567</v>
      </c>
      <c r="R20" s="45"/>
      <c r="S20" s="90">
        <v>19040</v>
      </c>
      <c r="T20" s="45"/>
      <c r="U20" s="90">
        <v>68916297136</v>
      </c>
      <c r="V20" s="45"/>
      <c r="W20" s="90">
        <v>85824443653.703995</v>
      </c>
      <c r="Y20" s="96">
        <f>W20/AA12</f>
        <v>3.7719349611434708E-2</v>
      </c>
    </row>
    <row r="21" spans="1:25" ht="41.25" customHeight="1">
      <c r="A21" s="178" t="s">
        <v>138</v>
      </c>
      <c r="B21" s="45"/>
      <c r="C21" s="179">
        <v>4000000</v>
      </c>
      <c r="D21" s="45"/>
      <c r="E21" s="90">
        <v>46999591257</v>
      </c>
      <c r="F21" s="45"/>
      <c r="G21" s="90">
        <v>39324618000</v>
      </c>
      <c r="H21" s="45"/>
      <c r="I21" s="181">
        <v>0</v>
      </c>
      <c r="J21" s="45"/>
      <c r="K21" s="181">
        <v>0</v>
      </c>
      <c r="L21" s="45"/>
      <c r="M21" s="181">
        <v>0</v>
      </c>
      <c r="N21" s="181"/>
      <c r="O21" s="181">
        <v>0</v>
      </c>
      <c r="P21" s="45"/>
      <c r="Q21" s="179">
        <v>4000000</v>
      </c>
      <c r="R21" s="45"/>
      <c r="S21" s="90">
        <v>9160</v>
      </c>
      <c r="T21" s="45"/>
      <c r="U21" s="90">
        <v>46999591257</v>
      </c>
      <c r="V21" s="45"/>
      <c r="W21" s="90">
        <v>36421992000</v>
      </c>
      <c r="Y21" s="96">
        <f>W21/AA12</f>
        <v>1.6007256106851411E-2</v>
      </c>
    </row>
    <row r="22" spans="1:25" ht="41.25" customHeight="1">
      <c r="A22" s="178" t="s">
        <v>87</v>
      </c>
      <c r="B22" s="45"/>
      <c r="C22" s="179">
        <v>2523908</v>
      </c>
      <c r="D22" s="45"/>
      <c r="E22" s="90">
        <v>56436536152</v>
      </c>
      <c r="F22" s="45"/>
      <c r="G22" s="90">
        <v>55597018962.384003</v>
      </c>
      <c r="H22" s="45"/>
      <c r="I22" s="181">
        <v>0</v>
      </c>
      <c r="J22" s="45"/>
      <c r="K22" s="181">
        <v>0</v>
      </c>
      <c r="L22" s="45"/>
      <c r="M22" s="181">
        <v>0</v>
      </c>
      <c r="N22" s="181"/>
      <c r="O22" s="181">
        <v>0</v>
      </c>
      <c r="P22" s="45"/>
      <c r="Q22" s="179">
        <v>2523908</v>
      </c>
      <c r="R22" s="45"/>
      <c r="S22" s="90">
        <v>18120</v>
      </c>
      <c r="T22" s="45"/>
      <c r="U22" s="90">
        <v>56436536152</v>
      </c>
      <c r="V22" s="45"/>
      <c r="W22" s="90">
        <v>45461100342.888</v>
      </c>
      <c r="Y22" s="96">
        <f>W22/AA12</f>
        <v>1.9979892260914196E-2</v>
      </c>
    </row>
    <row r="23" spans="1:25" ht="41.25" customHeight="1">
      <c r="A23" s="178" t="s">
        <v>88</v>
      </c>
      <c r="B23" s="45"/>
      <c r="C23" s="179">
        <v>16000000</v>
      </c>
      <c r="D23" s="45"/>
      <c r="E23" s="90">
        <v>204137941780</v>
      </c>
      <c r="F23" s="45"/>
      <c r="G23" s="90">
        <v>230937696000</v>
      </c>
      <c r="H23" s="45"/>
      <c r="I23" s="181">
        <v>0</v>
      </c>
      <c r="J23" s="45"/>
      <c r="K23" s="181">
        <v>0</v>
      </c>
      <c r="L23" s="45"/>
      <c r="M23" s="181">
        <v>0</v>
      </c>
      <c r="N23" s="181"/>
      <c r="O23" s="181">
        <v>0</v>
      </c>
      <c r="P23" s="45"/>
      <c r="Q23" s="179">
        <v>16000000</v>
      </c>
      <c r="R23" s="45"/>
      <c r="S23" s="90">
        <v>14620</v>
      </c>
      <c r="T23" s="45"/>
      <c r="U23" s="90">
        <v>204137941780</v>
      </c>
      <c r="V23" s="45"/>
      <c r="W23" s="90">
        <v>232528176000</v>
      </c>
      <c r="Y23" s="96">
        <f>W23/AA12</f>
        <v>0.10219479662976752</v>
      </c>
    </row>
    <row r="24" spans="1:25" ht="41.25" customHeight="1">
      <c r="A24" s="178" t="s">
        <v>89</v>
      </c>
      <c r="B24" s="45"/>
      <c r="C24" s="179">
        <v>15300000</v>
      </c>
      <c r="D24" s="45"/>
      <c r="E24" s="90">
        <v>284385106468</v>
      </c>
      <c r="F24" s="45"/>
      <c r="G24" s="90">
        <v>362581725600</v>
      </c>
      <c r="H24" s="45"/>
      <c r="I24" s="181">
        <v>0</v>
      </c>
      <c r="J24" s="45"/>
      <c r="K24" s="181">
        <v>0</v>
      </c>
      <c r="L24" s="45"/>
      <c r="M24" s="179">
        <v>-100000</v>
      </c>
      <c r="N24" s="45"/>
      <c r="O24" s="90">
        <v>2385720005</v>
      </c>
      <c r="P24" s="45"/>
      <c r="Q24" s="179">
        <v>15200000</v>
      </c>
      <c r="R24" s="45"/>
      <c r="S24" s="90">
        <v>22950</v>
      </c>
      <c r="T24" s="45"/>
      <c r="U24" s="90">
        <v>282526380282</v>
      </c>
      <c r="V24" s="45"/>
      <c r="W24" s="90">
        <v>346764402000</v>
      </c>
      <c r="Y24" s="96">
        <f>W24/AA12</f>
        <v>0.15240096125311262</v>
      </c>
    </row>
    <row r="25" spans="1:25" ht="41.25" customHeight="1">
      <c r="A25" s="178" t="s">
        <v>104</v>
      </c>
      <c r="B25" s="45"/>
      <c r="C25" s="179">
        <v>9500000</v>
      </c>
      <c r="D25" s="45"/>
      <c r="E25" s="90">
        <v>201583843193</v>
      </c>
      <c r="F25" s="45"/>
      <c r="G25" s="90">
        <v>159216988500</v>
      </c>
      <c r="H25" s="45"/>
      <c r="I25" s="179">
        <v>1600000</v>
      </c>
      <c r="J25" s="45"/>
      <c r="K25" s="90">
        <v>24339175151</v>
      </c>
      <c r="L25" s="45"/>
      <c r="M25" s="181">
        <v>0</v>
      </c>
      <c r="N25" s="181"/>
      <c r="O25" s="181">
        <v>0</v>
      </c>
      <c r="P25" s="45"/>
      <c r="Q25" s="179">
        <v>11100000</v>
      </c>
      <c r="R25" s="45"/>
      <c r="S25" s="90">
        <v>15410</v>
      </c>
      <c r="T25" s="45"/>
      <c r="U25" s="90">
        <v>225923018344</v>
      </c>
      <c r="V25" s="45"/>
      <c r="W25" s="90">
        <v>170033246550</v>
      </c>
      <c r="Y25" s="96">
        <f>W25/AA12</f>
        <v>7.4728634397735832E-2</v>
      </c>
    </row>
    <row r="26" spans="1:25" ht="41.25" customHeight="1">
      <c r="A26" s="178" t="s">
        <v>153</v>
      </c>
      <c r="B26" s="45"/>
      <c r="C26" s="179">
        <v>1300000</v>
      </c>
      <c r="D26" s="45"/>
      <c r="E26" s="90">
        <v>14470416322</v>
      </c>
      <c r="F26" s="45"/>
      <c r="G26" s="90">
        <v>13762622250</v>
      </c>
      <c r="H26" s="45"/>
      <c r="I26" s="179">
        <v>1400000</v>
      </c>
      <c r="J26" s="45"/>
      <c r="K26" s="90">
        <v>14917658134</v>
      </c>
      <c r="L26" s="45"/>
      <c r="M26" s="181">
        <v>0</v>
      </c>
      <c r="N26" s="181"/>
      <c r="O26" s="181">
        <v>0</v>
      </c>
      <c r="P26" s="45"/>
      <c r="Q26" s="179">
        <v>2700000</v>
      </c>
      <c r="R26" s="45"/>
      <c r="S26" s="90">
        <v>10100</v>
      </c>
      <c r="T26" s="45"/>
      <c r="U26" s="90">
        <v>29388074456</v>
      </c>
      <c r="V26" s="45"/>
      <c r="W26" s="90">
        <v>27107743500</v>
      </c>
      <c r="Y26" s="96">
        <f>W26/AA12</f>
        <v>1.1913697435421342E-2</v>
      </c>
    </row>
    <row r="27" spans="1:25" ht="41.25" customHeight="1">
      <c r="A27" s="178" t="s">
        <v>143</v>
      </c>
      <c r="B27" s="45"/>
      <c r="C27" s="179">
        <v>303736</v>
      </c>
      <c r="D27" s="45"/>
      <c r="E27" s="90">
        <v>6171439382</v>
      </c>
      <c r="F27" s="45"/>
      <c r="G27" s="90">
        <v>9856464722.7660007</v>
      </c>
      <c r="H27" s="45"/>
      <c r="I27" s="181">
        <v>0</v>
      </c>
      <c r="J27" s="45"/>
      <c r="K27" s="181">
        <v>0</v>
      </c>
      <c r="L27" s="45"/>
      <c r="M27" s="181">
        <v>0</v>
      </c>
      <c r="N27" s="181"/>
      <c r="O27" s="181">
        <v>0</v>
      </c>
      <c r="P27" s="45"/>
      <c r="Q27" s="179">
        <v>303736</v>
      </c>
      <c r="R27" s="45"/>
      <c r="S27" s="90">
        <v>29664</v>
      </c>
      <c r="T27" s="45"/>
      <c r="U27" s="90">
        <v>6171439382</v>
      </c>
      <c r="V27" s="45"/>
      <c r="W27" s="90">
        <v>8956415057.0112</v>
      </c>
      <c r="Y27" s="96">
        <f>W27/AA12</f>
        <v>3.9362929302943798E-3</v>
      </c>
    </row>
    <row r="28" spans="1:25" ht="41.25" customHeight="1">
      <c r="A28" s="178" t="s">
        <v>103</v>
      </c>
      <c r="B28" s="45"/>
      <c r="C28" s="179">
        <v>1536666</v>
      </c>
      <c r="D28" s="45"/>
      <c r="E28" s="90">
        <v>31895630737</v>
      </c>
      <c r="F28" s="45"/>
      <c r="G28" s="90">
        <v>22378209566.445</v>
      </c>
      <c r="H28" s="45"/>
      <c r="I28" s="181">
        <v>0</v>
      </c>
      <c r="J28" s="45"/>
      <c r="K28" s="181">
        <v>0</v>
      </c>
      <c r="L28" s="45"/>
      <c r="M28" s="181">
        <v>0</v>
      </c>
      <c r="N28" s="181"/>
      <c r="O28" s="181">
        <v>0</v>
      </c>
      <c r="P28" s="45"/>
      <c r="Q28" s="179">
        <v>1536666</v>
      </c>
      <c r="R28" s="45"/>
      <c r="S28" s="90">
        <v>14580</v>
      </c>
      <c r="T28" s="45"/>
      <c r="U28" s="90">
        <v>31895630737</v>
      </c>
      <c r="V28" s="45"/>
      <c r="W28" s="90">
        <v>22271282967.834</v>
      </c>
      <c r="Y28" s="96">
        <f>W28/AA12</f>
        <v>9.7881008346352005E-3</v>
      </c>
    </row>
    <row r="29" spans="1:25" ht="41.25" customHeight="1">
      <c r="A29" s="178" t="s">
        <v>90</v>
      </c>
      <c r="B29" s="45"/>
      <c r="C29" s="179">
        <v>20000000</v>
      </c>
      <c r="D29" s="45"/>
      <c r="E29" s="90">
        <v>191514899669</v>
      </c>
      <c r="F29" s="45"/>
      <c r="G29" s="90">
        <v>216305280000</v>
      </c>
      <c r="H29" s="45"/>
      <c r="I29" s="181">
        <v>0</v>
      </c>
      <c r="J29" s="45"/>
      <c r="K29" s="181">
        <v>0</v>
      </c>
      <c r="L29" s="45"/>
      <c r="M29" s="179">
        <v>-19600000</v>
      </c>
      <c r="N29" s="45"/>
      <c r="O29" s="90">
        <v>193700845023</v>
      </c>
      <c r="P29" s="45"/>
      <c r="Q29" s="179">
        <v>400000</v>
      </c>
      <c r="R29" s="45"/>
      <c r="S29" s="90">
        <v>10120</v>
      </c>
      <c r="T29" s="45"/>
      <c r="U29" s="90">
        <v>3830297990</v>
      </c>
      <c r="V29" s="45"/>
      <c r="W29" s="90">
        <v>4023914400</v>
      </c>
      <c r="Y29" s="96">
        <f>W29/AA12</f>
        <v>1.7684872467394791E-3</v>
      </c>
    </row>
    <row r="30" spans="1:25" ht="41.25" customHeight="1">
      <c r="A30" s="178" t="s">
        <v>91</v>
      </c>
      <c r="B30" s="45"/>
      <c r="C30" s="179">
        <v>9000000</v>
      </c>
      <c r="D30" s="45"/>
      <c r="E30" s="90">
        <v>168406924580</v>
      </c>
      <c r="F30" s="45"/>
      <c r="G30" s="90">
        <v>141711768000</v>
      </c>
      <c r="H30" s="45"/>
      <c r="I30" s="181">
        <v>0</v>
      </c>
      <c r="J30" s="45"/>
      <c r="K30" s="181">
        <v>0</v>
      </c>
      <c r="L30" s="45"/>
      <c r="M30" s="181">
        <v>0</v>
      </c>
      <c r="N30" s="181"/>
      <c r="O30" s="181">
        <v>0</v>
      </c>
      <c r="P30" s="45"/>
      <c r="Q30" s="179">
        <v>9000000</v>
      </c>
      <c r="R30" s="45"/>
      <c r="S30" s="90">
        <v>15100</v>
      </c>
      <c r="T30" s="45"/>
      <c r="U30" s="90">
        <v>168406924580</v>
      </c>
      <c r="V30" s="45"/>
      <c r="W30" s="90">
        <v>135091395000</v>
      </c>
      <c r="Y30" s="96">
        <f>W30/AA12</f>
        <v>5.9371891509855536E-2</v>
      </c>
    </row>
    <row r="31" spans="1:25" ht="41.25" customHeight="1">
      <c r="A31" s="178" t="s">
        <v>92</v>
      </c>
      <c r="B31" s="45"/>
      <c r="C31" s="179">
        <v>1500000</v>
      </c>
      <c r="D31" s="45"/>
      <c r="E31" s="90">
        <v>189951252959</v>
      </c>
      <c r="F31" s="45"/>
      <c r="G31" s="90">
        <v>214871362875</v>
      </c>
      <c r="H31" s="45"/>
      <c r="I31" s="179">
        <v>10500000</v>
      </c>
      <c r="J31" s="45"/>
      <c r="K31" s="181">
        <v>0</v>
      </c>
      <c r="L31" s="45"/>
      <c r="M31" s="181">
        <v>0</v>
      </c>
      <c r="N31" s="181"/>
      <c r="O31" s="181">
        <v>0</v>
      </c>
      <c r="P31" s="45"/>
      <c r="Q31" s="179">
        <v>12000000</v>
      </c>
      <c r="R31" s="45"/>
      <c r="S31" s="90">
        <v>16323</v>
      </c>
      <c r="T31" s="45"/>
      <c r="U31" s="90">
        <v>189951252959</v>
      </c>
      <c r="V31" s="45"/>
      <c r="W31" s="90">
        <v>194710537800</v>
      </c>
      <c r="Y31" s="96">
        <f>W31/AA12</f>
        <v>8.5574162041092444E-2</v>
      </c>
    </row>
    <row r="32" spans="1:25" ht="41.25" customHeight="1">
      <c r="A32" s="178" t="s">
        <v>154</v>
      </c>
      <c r="B32" s="45"/>
      <c r="C32" s="179">
        <v>450000</v>
      </c>
      <c r="D32" s="45"/>
      <c r="E32" s="90">
        <v>21669747113</v>
      </c>
      <c r="F32" s="45"/>
      <c r="G32" s="90">
        <v>21281367937.5</v>
      </c>
      <c r="H32" s="45"/>
      <c r="I32" s="179">
        <v>180000</v>
      </c>
      <c r="J32" s="45"/>
      <c r="K32" s="90">
        <v>8193743272</v>
      </c>
      <c r="L32" s="45"/>
      <c r="M32" s="179">
        <v>-120000</v>
      </c>
      <c r="N32" s="45"/>
      <c r="O32" s="90">
        <v>5503124641</v>
      </c>
      <c r="P32" s="45"/>
      <c r="Q32" s="179">
        <v>510000</v>
      </c>
      <c r="R32" s="45"/>
      <c r="S32" s="90">
        <v>44444</v>
      </c>
      <c r="T32" s="45"/>
      <c r="U32" s="90">
        <v>24175206501</v>
      </c>
      <c r="V32" s="45"/>
      <c r="W32" s="90">
        <v>22531574682</v>
      </c>
      <c r="Y32" s="96">
        <f>W32/AA12</f>
        <v>9.9024975466861665E-3</v>
      </c>
    </row>
    <row r="33" spans="1:25" ht="41.25" customHeight="1">
      <c r="A33" s="178" t="s">
        <v>156</v>
      </c>
      <c r="B33" s="45"/>
      <c r="C33" s="179">
        <v>14500000</v>
      </c>
      <c r="D33" s="45"/>
      <c r="E33" s="90">
        <v>50216709206</v>
      </c>
      <c r="F33" s="45"/>
      <c r="G33" s="90">
        <v>51255206100</v>
      </c>
      <c r="H33" s="45"/>
      <c r="I33" s="179">
        <v>9500000</v>
      </c>
      <c r="J33" s="45"/>
      <c r="K33" s="90">
        <v>31468160616</v>
      </c>
      <c r="L33" s="45"/>
      <c r="M33" s="181">
        <v>0</v>
      </c>
      <c r="N33" s="181"/>
      <c r="O33" s="181">
        <v>0</v>
      </c>
      <c r="P33" s="45"/>
      <c r="Q33" s="179">
        <v>24000000</v>
      </c>
      <c r="R33" s="45"/>
      <c r="S33" s="90">
        <v>3278</v>
      </c>
      <c r="T33" s="45"/>
      <c r="U33" s="90">
        <v>81684869822</v>
      </c>
      <c r="V33" s="45"/>
      <c r="W33" s="90">
        <v>78203901600</v>
      </c>
      <c r="Y33" s="96">
        <f>W33/AA12</f>
        <v>3.4370165186632488E-2</v>
      </c>
    </row>
    <row r="34" spans="1:25" ht="41.25" customHeight="1">
      <c r="A34" s="178" t="s">
        <v>110</v>
      </c>
      <c r="B34" s="45"/>
      <c r="C34" s="179">
        <v>7073756</v>
      </c>
      <c r="D34" s="45"/>
      <c r="E34" s="90">
        <v>50491197665</v>
      </c>
      <c r="F34" s="45"/>
      <c r="G34" s="90">
        <v>60894237534.587997</v>
      </c>
      <c r="H34" s="45"/>
      <c r="I34" s="181">
        <v>0</v>
      </c>
      <c r="J34" s="45"/>
      <c r="K34" s="181">
        <v>0</v>
      </c>
      <c r="L34" s="45"/>
      <c r="M34" s="179">
        <v>-7023756</v>
      </c>
      <c r="N34" s="45"/>
      <c r="O34" s="90">
        <v>62599853821</v>
      </c>
      <c r="P34" s="45"/>
      <c r="Q34" s="179">
        <v>50000</v>
      </c>
      <c r="R34" s="45"/>
      <c r="S34" s="90">
        <v>9460</v>
      </c>
      <c r="T34" s="45"/>
      <c r="U34" s="90">
        <v>356891007</v>
      </c>
      <c r="V34" s="45"/>
      <c r="W34" s="90">
        <v>470185650</v>
      </c>
      <c r="Y34" s="96">
        <f>W34/AA12</f>
        <v>2.0664389024401523E-4</v>
      </c>
    </row>
    <row r="35" spans="1:25" ht="41.25" customHeight="1" thickBot="1">
      <c r="D35" s="81"/>
      <c r="E35" s="82">
        <f>SUM(D12:E34)</f>
        <v>2243575115593</v>
      </c>
      <c r="F35" s="81"/>
      <c r="G35" s="82">
        <f>SUM(G12:G34)</f>
        <v>2385477010988.0273</v>
      </c>
      <c r="H35" s="81"/>
      <c r="I35" s="83"/>
      <c r="J35" s="81"/>
      <c r="K35" s="82">
        <f>SUM(K12:K34)</f>
        <v>269032643307</v>
      </c>
      <c r="L35" s="81"/>
      <c r="M35" s="83"/>
      <c r="N35" s="81"/>
      <c r="O35" s="82">
        <f>SUM(O12:O34)</f>
        <v>299727112534</v>
      </c>
      <c r="P35" s="81"/>
      <c r="T35" s="81"/>
      <c r="U35" s="82">
        <f>SUM(U12:U34)</f>
        <v>2234766635491</v>
      </c>
      <c r="V35" s="81"/>
      <c r="W35" s="82">
        <f>SUM(W12:W34)</f>
        <v>2209838372425.709</v>
      </c>
      <c r="Y35" s="97">
        <f>SUM(Y12:Y34)</f>
        <v>0.90126301927805952</v>
      </c>
    </row>
    <row r="36" spans="1:25" ht="41.25" customHeight="1" thickTop="1">
      <c r="E36" s="84"/>
      <c r="G36" s="84"/>
      <c r="I36" s="83"/>
      <c r="K36" s="83"/>
      <c r="O36" s="83"/>
      <c r="V36" s="84"/>
    </row>
    <row r="37" spans="1:25" ht="41.25" customHeight="1">
      <c r="E37" s="83"/>
      <c r="I37" s="83"/>
      <c r="K37" s="84"/>
      <c r="O37" s="84"/>
      <c r="V37" s="83"/>
    </row>
    <row r="38" spans="1:25">
      <c r="E38" s="84"/>
      <c r="U38" s="83"/>
      <c r="W38" s="83"/>
    </row>
  </sheetData>
  <mergeCells count="18">
    <mergeCell ref="V10:V11"/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C7" sqref="C7"/>
    </sheetView>
  </sheetViews>
  <sheetFormatPr defaultColWidth="9.140625" defaultRowHeight="24.75"/>
  <cols>
    <col min="1" max="1" width="27" style="29" bestFit="1" customWidth="1"/>
    <col min="2" max="2" width="1" style="29" customWidth="1"/>
    <col min="3" max="3" width="31.42578125" style="29" customWidth="1"/>
    <col min="4" max="4" width="3" style="29" customWidth="1"/>
    <col min="5" max="5" width="20.5703125" style="29" customWidth="1"/>
    <col min="6" max="6" width="1" style="29" customWidth="1"/>
    <col min="7" max="7" width="16.5703125" style="112" customWidth="1"/>
    <col min="8" max="8" width="2.28515625" style="29" customWidth="1"/>
    <col min="9" max="9" width="9" style="29" customWidth="1"/>
    <col min="10" max="10" width="1" style="29" customWidth="1"/>
    <col min="11" max="11" width="22.85546875" style="29" bestFit="1" customWidth="1"/>
    <col min="12" max="12" width="1" style="29" customWidth="1"/>
    <col min="13" max="13" width="23.5703125" style="29" bestFit="1" customWidth="1"/>
    <col min="14" max="14" width="1" style="29" customWidth="1"/>
    <col min="15" max="15" width="23" style="29" bestFit="1" customWidth="1"/>
    <col min="16" max="16" width="1" style="29" customWidth="1"/>
    <col min="17" max="17" width="22.5703125" style="29" bestFit="1" customWidth="1"/>
    <col min="18" max="18" width="1" style="29" customWidth="1"/>
    <col min="19" max="19" width="15.85546875" style="112" customWidth="1"/>
    <col min="20" max="20" width="1" style="29" customWidth="1"/>
    <col min="21" max="21" width="9.140625" style="29" customWidth="1"/>
    <col min="22" max="16384" width="9.140625" style="29"/>
  </cols>
  <sheetData>
    <row r="2" spans="1:19" ht="26.25">
      <c r="D2" s="111"/>
      <c r="E2" s="152" t="s">
        <v>67</v>
      </c>
      <c r="F2" s="152" t="s">
        <v>0</v>
      </c>
      <c r="G2" s="152" t="s">
        <v>0</v>
      </c>
      <c r="H2" s="152" t="s">
        <v>0</v>
      </c>
      <c r="I2" s="152"/>
      <c r="J2" s="152"/>
      <c r="K2" s="152"/>
      <c r="L2" s="152"/>
      <c r="M2" s="152"/>
    </row>
    <row r="3" spans="1:19" ht="26.25">
      <c r="D3" s="111"/>
      <c r="E3" s="152" t="s">
        <v>1</v>
      </c>
      <c r="F3" s="152" t="s">
        <v>1</v>
      </c>
      <c r="G3" s="152" t="s">
        <v>1</v>
      </c>
      <c r="H3" s="152" t="s">
        <v>1</v>
      </c>
      <c r="I3" s="152"/>
      <c r="J3" s="152"/>
      <c r="K3" s="152"/>
      <c r="L3" s="152"/>
      <c r="M3" s="152"/>
    </row>
    <row r="4" spans="1:19" ht="26.25">
      <c r="D4" s="111"/>
      <c r="E4" s="152" t="str">
        <f>سهام!A4</f>
        <v>برای ماه منتهی به 1400/09/30</v>
      </c>
      <c r="F4" s="152" t="s">
        <v>2</v>
      </c>
      <c r="G4" s="152" t="s">
        <v>2</v>
      </c>
      <c r="H4" s="152" t="s">
        <v>2</v>
      </c>
      <c r="I4" s="152"/>
      <c r="J4" s="152"/>
      <c r="K4" s="152"/>
      <c r="L4" s="152"/>
      <c r="M4" s="152"/>
    </row>
    <row r="5" spans="1:19" ht="33.75">
      <c r="A5" s="154" t="s">
        <v>70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19" ht="27" thickBot="1">
      <c r="A6" s="152" t="s">
        <v>17</v>
      </c>
      <c r="C6" s="153" t="s">
        <v>18</v>
      </c>
      <c r="D6" s="153" t="s">
        <v>18</v>
      </c>
      <c r="E6" s="153" t="s">
        <v>18</v>
      </c>
      <c r="F6" s="153" t="s">
        <v>18</v>
      </c>
      <c r="G6" s="153" t="s">
        <v>18</v>
      </c>
      <c r="H6" s="153" t="s">
        <v>18</v>
      </c>
      <c r="I6" s="153" t="s">
        <v>18</v>
      </c>
      <c r="K6" s="136" t="str">
        <f>سهام!C9</f>
        <v>1400/08/30</v>
      </c>
      <c r="M6" s="153" t="s">
        <v>4</v>
      </c>
      <c r="N6" s="153" t="s">
        <v>4</v>
      </c>
      <c r="O6" s="153" t="s">
        <v>4</v>
      </c>
      <c r="Q6" s="153" t="str">
        <f>سهام!Q9</f>
        <v>1400/09/30</v>
      </c>
      <c r="R6" s="153" t="s">
        <v>5</v>
      </c>
      <c r="S6" s="153" t="s">
        <v>5</v>
      </c>
    </row>
    <row r="7" spans="1:19" ht="52.5">
      <c r="A7" s="152" t="s">
        <v>17</v>
      </c>
      <c r="C7" s="135" t="s">
        <v>19</v>
      </c>
      <c r="E7" s="135" t="s">
        <v>20</v>
      </c>
      <c r="G7" s="135" t="s">
        <v>21</v>
      </c>
      <c r="I7" s="135" t="s">
        <v>15</v>
      </c>
      <c r="K7" s="135" t="s">
        <v>22</v>
      </c>
      <c r="M7" s="135" t="s">
        <v>23</v>
      </c>
      <c r="O7" s="135" t="s">
        <v>24</v>
      </c>
      <c r="Q7" s="135" t="s">
        <v>22</v>
      </c>
      <c r="S7" s="113" t="s">
        <v>16</v>
      </c>
    </row>
    <row r="8" spans="1:19" ht="26.25">
      <c r="A8" s="114" t="s">
        <v>26</v>
      </c>
      <c r="C8" s="29" t="s">
        <v>27</v>
      </c>
      <c r="E8" s="29" t="s">
        <v>25</v>
      </c>
      <c r="G8" s="112" t="s">
        <v>28</v>
      </c>
      <c r="I8" s="115">
        <v>0</v>
      </c>
      <c r="K8" s="116">
        <v>559986632</v>
      </c>
      <c r="M8" s="116">
        <v>62181</v>
      </c>
      <c r="O8" s="116">
        <v>550530000</v>
      </c>
      <c r="Q8" s="116">
        <v>9518813</v>
      </c>
      <c r="S8" s="117">
        <f>Q8/سهام!AA12</f>
        <v>4.1834635932111181E-6</v>
      </c>
    </row>
    <row r="9" spans="1:19" ht="26.25">
      <c r="A9" s="114" t="s">
        <v>63</v>
      </c>
      <c r="C9" s="29" t="s">
        <v>64</v>
      </c>
      <c r="E9" s="29" t="s">
        <v>25</v>
      </c>
      <c r="G9" s="112" t="s">
        <v>65</v>
      </c>
      <c r="I9" s="115">
        <v>0</v>
      </c>
      <c r="K9" s="116">
        <v>59597227832</v>
      </c>
      <c r="M9" s="116">
        <v>141543842457</v>
      </c>
      <c r="O9" s="116">
        <v>144683514357</v>
      </c>
      <c r="Q9" s="116">
        <v>56457555932</v>
      </c>
      <c r="S9" s="117">
        <f>Q9/سهام!AA12</f>
        <v>2.4812771277595475E-2</v>
      </c>
    </row>
    <row r="10" spans="1:19" ht="26.25">
      <c r="A10" s="114" t="s">
        <v>129</v>
      </c>
      <c r="C10" s="29" t="s">
        <v>130</v>
      </c>
      <c r="E10" s="29" t="s">
        <v>25</v>
      </c>
      <c r="G10" s="112" t="s">
        <v>131</v>
      </c>
      <c r="I10" s="115">
        <v>0</v>
      </c>
      <c r="K10" s="116">
        <v>506460679</v>
      </c>
      <c r="M10" s="116">
        <v>3336975</v>
      </c>
      <c r="O10" s="116">
        <v>500520000</v>
      </c>
      <c r="Q10" s="116">
        <v>9277654</v>
      </c>
      <c r="S10" s="117">
        <f>Q10/سهام!AA12</f>
        <v>4.0774755990489047E-6</v>
      </c>
    </row>
    <row r="11" spans="1:19" ht="27" thickBot="1">
      <c r="K11" s="118">
        <f>SUM(K8:K10)</f>
        <v>60663675143</v>
      </c>
      <c r="L11" s="114"/>
      <c r="M11" s="118">
        <f>SUM(M8:M10)</f>
        <v>141547241613</v>
      </c>
      <c r="N11" s="114"/>
      <c r="O11" s="118">
        <f>SUM(O8:O10)</f>
        <v>145734564357</v>
      </c>
      <c r="P11" s="114"/>
      <c r="Q11" s="118">
        <f>SUM(Q8:Q10)</f>
        <v>56476352399</v>
      </c>
      <c r="R11" s="114"/>
      <c r="S11" s="119">
        <f>SUM(S8:S10)</f>
        <v>2.4821032216787733E-2</v>
      </c>
    </row>
    <row r="12" spans="1:19" ht="25.5" thickTop="1">
      <c r="M12" s="74"/>
    </row>
    <row r="13" spans="1:19">
      <c r="K13" s="116"/>
      <c r="M13" s="116"/>
      <c r="N13" s="116"/>
      <c r="O13" s="116"/>
      <c r="P13" s="116"/>
      <c r="Q13" s="116"/>
      <c r="R13" s="116"/>
      <c r="S13" s="120"/>
    </row>
    <row r="14" spans="1:19" ht="30">
      <c r="K14" s="71"/>
      <c r="M14" s="71"/>
      <c r="O14" s="71"/>
      <c r="Q14" s="71"/>
    </row>
    <row r="15" spans="1:19">
      <c r="M15" s="74"/>
    </row>
    <row r="16" spans="1:19">
      <c r="M16" s="74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zoomScale="90" zoomScaleNormal="100" zoomScaleSheetLayoutView="90" workbookViewId="0">
      <selection activeCell="E9" sqref="E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70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55" t="s">
        <v>67</v>
      </c>
      <c r="B2" s="155"/>
      <c r="C2" s="155"/>
      <c r="D2" s="155"/>
      <c r="E2" s="155"/>
      <c r="F2" s="155"/>
      <c r="G2" s="155"/>
      <c r="H2" s="155"/>
      <c r="I2" s="155"/>
    </row>
    <row r="3" spans="1:9" ht="30">
      <c r="A3" s="155" t="s">
        <v>29</v>
      </c>
      <c r="B3" s="155" t="s">
        <v>29</v>
      </c>
      <c r="C3" s="155"/>
      <c r="D3" s="155"/>
      <c r="E3" s="155" t="s">
        <v>29</v>
      </c>
      <c r="F3" s="155" t="s">
        <v>29</v>
      </c>
      <c r="G3" s="155" t="s">
        <v>29</v>
      </c>
      <c r="H3" s="155"/>
      <c r="I3" s="155"/>
    </row>
    <row r="4" spans="1:9" ht="30">
      <c r="A4" s="155" t="str">
        <f>سهام!A4</f>
        <v>برای ماه منتهی به 1400/09/30</v>
      </c>
      <c r="B4" s="155" t="s">
        <v>2</v>
      </c>
      <c r="C4" s="155"/>
      <c r="D4" s="155"/>
      <c r="E4" s="155" t="s">
        <v>2</v>
      </c>
      <c r="F4" s="155" t="s">
        <v>2</v>
      </c>
      <c r="G4" s="155" t="s">
        <v>2</v>
      </c>
      <c r="H4" s="155"/>
      <c r="I4" s="155"/>
    </row>
    <row r="5" spans="1:9" ht="30">
      <c r="A5" s="10"/>
      <c r="B5" s="10"/>
      <c r="C5" s="85"/>
      <c r="D5" s="10"/>
      <c r="E5" s="10"/>
      <c r="F5" s="10"/>
      <c r="G5" s="10"/>
      <c r="H5" s="10"/>
      <c r="I5" s="10"/>
    </row>
    <row r="6" spans="1:9" ht="28.5">
      <c r="A6" s="156" t="s">
        <v>75</v>
      </c>
      <c r="B6" s="156"/>
      <c r="C6" s="156"/>
      <c r="D6" s="156"/>
      <c r="E6" s="156"/>
      <c r="F6" s="156"/>
      <c r="G6" s="156"/>
    </row>
    <row r="7" spans="1:9" ht="28.5">
      <c r="A7" s="14"/>
      <c r="B7" s="14"/>
      <c r="C7" s="157" t="s">
        <v>160</v>
      </c>
      <c r="D7" s="157"/>
      <c r="E7" s="157"/>
      <c r="F7" s="157"/>
      <c r="G7" s="157"/>
      <c r="H7" s="157"/>
      <c r="I7" s="157"/>
    </row>
    <row r="8" spans="1:9" ht="64.5" customHeight="1" thickBot="1">
      <c r="A8" s="2" t="s">
        <v>33</v>
      </c>
      <c r="C8" s="86" t="s">
        <v>71</v>
      </c>
      <c r="E8" s="2" t="s">
        <v>22</v>
      </c>
      <c r="G8" s="2" t="s">
        <v>52</v>
      </c>
      <c r="I8" s="20" t="s">
        <v>12</v>
      </c>
    </row>
    <row r="9" spans="1:9" ht="31.5">
      <c r="A9" s="3" t="s">
        <v>58</v>
      </c>
      <c r="C9" s="70" t="s">
        <v>72</v>
      </c>
      <c r="E9" s="22">
        <f>'سرمایه‌گذاری در سهام '!S53</f>
        <v>108275564428</v>
      </c>
      <c r="F9" s="19"/>
      <c r="G9" s="72">
        <f>E9/E13</f>
        <v>0.98314220831511523</v>
      </c>
      <c r="H9" s="19"/>
      <c r="I9" s="23">
        <f>E9/سهام!AA12</f>
        <v>4.7586488128186027E-2</v>
      </c>
    </row>
    <row r="10" spans="1:9" ht="31.5">
      <c r="A10" s="3" t="s">
        <v>108</v>
      </c>
      <c r="C10" s="70" t="s">
        <v>73</v>
      </c>
      <c r="E10" s="22">
        <f>'سرمایه‌گذاری در اوراق بهادار '!Q11</f>
        <v>0</v>
      </c>
      <c r="F10" s="19"/>
      <c r="G10" s="72">
        <f>E10/E13</f>
        <v>0</v>
      </c>
      <c r="H10" s="19"/>
      <c r="I10" s="23">
        <f>E10/سهام!AA12</f>
        <v>0</v>
      </c>
    </row>
    <row r="11" spans="1:9" ht="31.5">
      <c r="A11" s="3" t="s">
        <v>59</v>
      </c>
      <c r="C11" s="70" t="s">
        <v>74</v>
      </c>
      <c r="E11" s="22">
        <f>'درآمد سپرده بانکی '!I14</f>
        <v>766615845</v>
      </c>
      <c r="F11" s="19"/>
      <c r="G11" s="72">
        <f>E11/E13</f>
        <v>6.9608724624459556E-3</v>
      </c>
      <c r="H11" s="19"/>
      <c r="I11" s="23">
        <f>E11/سهام!AA12</f>
        <v>3.3692325687417936E-4</v>
      </c>
    </row>
    <row r="12" spans="1:9" ht="31.5">
      <c r="A12" s="3" t="s">
        <v>66</v>
      </c>
      <c r="C12" s="70" t="s">
        <v>99</v>
      </c>
      <c r="E12" s="22">
        <f>'سایر درآمدها '!E13</f>
        <v>1089968985</v>
      </c>
      <c r="F12" s="19"/>
      <c r="G12" s="72">
        <f>E12/E13</f>
        <v>9.8969192224388075E-3</v>
      </c>
      <c r="H12" s="19"/>
      <c r="I12" s="23">
        <f>E12/سهام!AA12</f>
        <v>4.7903510306135605E-4</v>
      </c>
    </row>
    <row r="13" spans="1:9" ht="32.25" thickBot="1">
      <c r="E13" s="21">
        <f>SUM(E9:E12)</f>
        <v>110132149258</v>
      </c>
      <c r="F13" s="18">
        <f t="shared" ref="F13:H13" si="0">SUM(F9:F11)</f>
        <v>0</v>
      </c>
      <c r="G13" s="68">
        <f>SUM(G9:G12)</f>
        <v>1</v>
      </c>
      <c r="H13" s="18">
        <f t="shared" si="0"/>
        <v>0</v>
      </c>
      <c r="I13" s="24">
        <f>SUM(I9:I12)</f>
        <v>4.8402446488121559E-2</v>
      </c>
    </row>
    <row r="14" spans="1:9" ht="28.5" thickTop="1">
      <c r="I14" s="5"/>
    </row>
    <row r="17" spans="9:9"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70" zoomScaleNormal="100" zoomScaleSheetLayoutView="70" workbookViewId="0">
      <selection activeCell="C7" sqref="C7"/>
    </sheetView>
  </sheetViews>
  <sheetFormatPr defaultColWidth="9.140625" defaultRowHeight="27.75"/>
  <cols>
    <col min="1" max="1" width="42" style="46" bestFit="1" customWidth="1"/>
    <col min="2" max="2" width="1" style="46" customWidth="1"/>
    <col min="3" max="3" width="23.140625" style="99" bestFit="1" customWidth="1"/>
    <col min="4" max="4" width="1" style="46" customWidth="1"/>
    <col min="5" max="5" width="19.42578125" style="46" bestFit="1" customWidth="1"/>
    <col min="6" max="6" width="1" style="46" customWidth="1"/>
    <col min="7" max="7" width="12.28515625" style="46" bestFit="1" customWidth="1"/>
    <col min="8" max="8" width="1" style="46" customWidth="1"/>
    <col min="9" max="9" width="28.140625" style="46" customWidth="1"/>
    <col min="10" max="10" width="1" style="46" customWidth="1"/>
    <col min="11" max="11" width="15.85546875" style="46" bestFit="1" customWidth="1"/>
    <col min="12" max="12" width="1" style="46" customWidth="1"/>
    <col min="13" max="13" width="23.140625" style="46" bestFit="1" customWidth="1"/>
    <col min="14" max="14" width="1" style="46" customWidth="1"/>
    <col min="15" max="15" width="27" style="46" bestFit="1" customWidth="1"/>
    <col min="16" max="16" width="1" style="46" customWidth="1"/>
    <col min="17" max="17" width="15.85546875" style="46" bestFit="1" customWidth="1"/>
    <col min="18" max="18" width="1" style="46" customWidth="1"/>
    <col min="19" max="19" width="25.4257812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ht="30">
      <c r="A2" s="159" t="s">
        <v>67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ht="30">
      <c r="A3" s="159" t="s">
        <v>29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ht="30">
      <c r="A4" s="159" t="str">
        <f>'جمع درآمدها'!A4:I4</f>
        <v>برای ماه منتهی به 1400/09/30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19" ht="36">
      <c r="A5" s="158" t="s">
        <v>76</v>
      </c>
      <c r="B5" s="158"/>
      <c r="C5" s="158"/>
      <c r="D5" s="158"/>
      <c r="E5" s="158"/>
      <c r="F5" s="158"/>
      <c r="G5" s="158"/>
      <c r="H5" s="158"/>
      <c r="I5" s="158"/>
    </row>
    <row r="6" spans="1:19" ht="30.75" thickBot="1">
      <c r="A6" s="161" t="s">
        <v>30</v>
      </c>
      <c r="B6" s="161"/>
      <c r="C6" s="161"/>
      <c r="D6" s="161"/>
      <c r="E6" s="161"/>
      <c r="F6" s="161"/>
      <c r="G6" s="161"/>
      <c r="I6" s="161" t="s">
        <v>161</v>
      </c>
      <c r="J6" s="161"/>
      <c r="K6" s="161"/>
      <c r="L6" s="161"/>
      <c r="M6" s="161"/>
      <c r="O6" s="160" t="s">
        <v>162</v>
      </c>
      <c r="P6" s="160" t="s">
        <v>32</v>
      </c>
      <c r="Q6" s="160" t="s">
        <v>32</v>
      </c>
      <c r="R6" s="160" t="s">
        <v>32</v>
      </c>
      <c r="S6" s="160" t="s">
        <v>32</v>
      </c>
    </row>
    <row r="7" spans="1:19" ht="30">
      <c r="A7" s="121" t="s">
        <v>33</v>
      </c>
      <c r="C7" s="121" t="s">
        <v>34</v>
      </c>
      <c r="E7" s="121" t="s">
        <v>14</v>
      </c>
      <c r="G7" s="121" t="s">
        <v>15</v>
      </c>
      <c r="I7" s="121" t="s">
        <v>35</v>
      </c>
      <c r="K7" s="121" t="s">
        <v>36</v>
      </c>
      <c r="M7" s="121" t="s">
        <v>37</v>
      </c>
      <c r="O7" s="121" t="s">
        <v>35</v>
      </c>
      <c r="Q7" s="121" t="s">
        <v>36</v>
      </c>
      <c r="S7" s="121" t="s">
        <v>37</v>
      </c>
    </row>
    <row r="8" spans="1:19" ht="30">
      <c r="A8" s="49" t="s">
        <v>26</v>
      </c>
      <c r="C8" s="100">
        <v>30</v>
      </c>
      <c r="E8" s="46" t="s">
        <v>38</v>
      </c>
      <c r="G8" s="122">
        <v>0</v>
      </c>
      <c r="I8" s="25">
        <v>62181</v>
      </c>
      <c r="K8" s="122">
        <v>0</v>
      </c>
      <c r="M8" s="25">
        <v>62181</v>
      </c>
      <c r="O8" s="25">
        <v>32658717</v>
      </c>
      <c r="Q8" s="122">
        <v>0</v>
      </c>
      <c r="S8" s="25">
        <v>32658717</v>
      </c>
    </row>
    <row r="9" spans="1:19" ht="30">
      <c r="A9" s="49" t="s">
        <v>63</v>
      </c>
      <c r="C9" s="100">
        <v>30</v>
      </c>
      <c r="E9" s="46" t="s">
        <v>38</v>
      </c>
      <c r="G9" s="122">
        <v>0</v>
      </c>
      <c r="I9" s="25">
        <v>2178727</v>
      </c>
      <c r="K9" s="122">
        <v>0</v>
      </c>
      <c r="M9" s="25">
        <v>2178727</v>
      </c>
      <c r="O9" s="25">
        <v>579005845</v>
      </c>
      <c r="Q9" s="122">
        <v>0</v>
      </c>
      <c r="S9" s="25">
        <v>579005845</v>
      </c>
    </row>
    <row r="10" spans="1:19" ht="30">
      <c r="A10" s="49" t="s">
        <v>63</v>
      </c>
      <c r="C10" s="100">
        <v>30</v>
      </c>
      <c r="E10" s="46" t="s">
        <v>38</v>
      </c>
      <c r="G10" s="99">
        <v>19</v>
      </c>
      <c r="I10" s="122">
        <v>0</v>
      </c>
      <c r="K10" s="122">
        <v>0</v>
      </c>
      <c r="M10" s="122">
        <v>0</v>
      </c>
      <c r="O10" s="25">
        <v>150542627</v>
      </c>
      <c r="Q10" s="122">
        <v>0</v>
      </c>
      <c r="S10" s="25">
        <v>150542627</v>
      </c>
    </row>
    <row r="11" spans="1:19" ht="30">
      <c r="A11" s="49" t="s">
        <v>129</v>
      </c>
      <c r="C11" s="100">
        <v>19</v>
      </c>
      <c r="E11" s="46" t="s">
        <v>38</v>
      </c>
      <c r="G11" s="122">
        <v>0</v>
      </c>
      <c r="I11" s="25">
        <v>3336975</v>
      </c>
      <c r="K11" s="122">
        <v>0</v>
      </c>
      <c r="M11" s="25">
        <v>3336975</v>
      </c>
      <c r="O11" s="25">
        <v>4408656</v>
      </c>
      <c r="Q11" s="122">
        <v>0</v>
      </c>
      <c r="S11" s="25">
        <v>4408656</v>
      </c>
    </row>
    <row r="12" spans="1:19" ht="30.75" thickBot="1">
      <c r="A12" s="138"/>
      <c r="C12" s="138"/>
      <c r="E12" s="138" t="s">
        <v>38</v>
      </c>
      <c r="G12" s="138"/>
      <c r="I12" s="123">
        <f>SUM(I8:I11)</f>
        <v>5577883</v>
      </c>
      <c r="J12" s="50"/>
      <c r="K12" s="124">
        <f>SUM(K8:K11)</f>
        <v>0</v>
      </c>
      <c r="L12" s="123"/>
      <c r="M12" s="123">
        <f>SUM(M8:M11)</f>
        <v>5577883</v>
      </c>
      <c r="N12" s="123"/>
      <c r="O12" s="123">
        <f>SUM(O8:O11)</f>
        <v>766615845</v>
      </c>
      <c r="P12" s="123"/>
      <c r="Q12" s="124">
        <f>SUM(Q8:Q11)</f>
        <v>0</v>
      </c>
      <c r="R12" s="123"/>
      <c r="S12" s="123">
        <f>SUM(S8:S11)</f>
        <v>766615845</v>
      </c>
    </row>
    <row r="13" spans="1:19" ht="28.5" thickTop="1">
      <c r="E13" s="46" t="s">
        <v>38</v>
      </c>
      <c r="I13" s="43"/>
      <c r="M13" s="51"/>
    </row>
    <row r="14" spans="1:19">
      <c r="I14" s="53"/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rightToLeft="1" view="pageBreakPreview" zoomScale="60" zoomScaleNormal="100" workbookViewId="0">
      <selection activeCell="C8" sqref="C8"/>
    </sheetView>
  </sheetViews>
  <sheetFormatPr defaultColWidth="9.140625" defaultRowHeight="27.75"/>
  <cols>
    <col min="1" max="1" width="40.42578125" style="46" bestFit="1" customWidth="1"/>
    <col min="2" max="2" width="1" style="46" customWidth="1"/>
    <col min="3" max="3" width="16.5703125" style="99" bestFit="1" customWidth="1"/>
    <col min="4" max="4" width="1" style="99" customWidth="1"/>
    <col min="5" max="5" width="18.7109375" style="99" customWidth="1"/>
    <col min="6" max="6" width="1" style="46" customWidth="1"/>
    <col min="7" max="7" width="15.42578125" style="46" customWidth="1"/>
    <col min="8" max="8" width="1" style="46" customWidth="1"/>
    <col min="9" max="9" width="27" style="46" customWidth="1"/>
    <col min="10" max="10" width="1" style="46" customWidth="1"/>
    <col min="11" max="11" width="25.140625" style="46" customWidth="1"/>
    <col min="12" max="12" width="1" style="46" customWidth="1"/>
    <col min="13" max="13" width="29.42578125" style="46" customWidth="1"/>
    <col min="14" max="14" width="1" style="46" customWidth="1"/>
    <col min="15" max="15" width="27" style="46" bestFit="1" customWidth="1"/>
    <col min="16" max="16" width="1" style="46" customWidth="1"/>
    <col min="17" max="17" width="23.7109375" style="46" bestFit="1" customWidth="1"/>
    <col min="18" max="18" width="1" style="46" customWidth="1"/>
    <col min="19" max="19" width="23.85546875" style="46" customWidth="1"/>
    <col min="20" max="21" width="22.5703125" style="46" bestFit="1" customWidth="1"/>
    <col min="22" max="22" width="8.5703125" style="46" customWidth="1"/>
    <col min="23" max="23" width="22.5703125" style="46" bestFit="1" customWidth="1"/>
    <col min="24" max="24" width="12.85546875" style="46" customWidth="1"/>
    <col min="25" max="16384" width="9.140625" style="46"/>
  </cols>
  <sheetData>
    <row r="2" spans="1:22" ht="30">
      <c r="A2" s="159" t="s">
        <v>67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22" ht="30">
      <c r="A3" s="159" t="s">
        <v>29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22" ht="30">
      <c r="A4" s="159" t="str">
        <f>'جمع درآمدها'!A4:I4</f>
        <v>برای ماه منتهی به 1400/09/30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22" ht="30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</row>
    <row r="6" spans="1:22" ht="36">
      <c r="A6" s="162" t="s">
        <v>77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22" ht="30.75" thickBot="1">
      <c r="A7" s="161" t="s">
        <v>3</v>
      </c>
      <c r="C7" s="160" t="s">
        <v>39</v>
      </c>
      <c r="D7" s="160" t="s">
        <v>39</v>
      </c>
      <c r="E7" s="160" t="s">
        <v>39</v>
      </c>
      <c r="F7" s="160" t="s">
        <v>39</v>
      </c>
      <c r="G7" s="160" t="s">
        <v>39</v>
      </c>
      <c r="I7" s="160" t="str">
        <f>'سود اوراق بهادار و سپرده بانکی '!I6:M6</f>
        <v>طی آذر ماه</v>
      </c>
      <c r="J7" s="160" t="s">
        <v>31</v>
      </c>
      <c r="K7" s="160" t="s">
        <v>31</v>
      </c>
      <c r="L7" s="160" t="s">
        <v>31</v>
      </c>
      <c r="M7" s="160" t="s">
        <v>31</v>
      </c>
      <c r="O7" s="160" t="str">
        <f>'سود اوراق بهادار و سپرده بانکی '!O6:S6</f>
        <v>از ابتدای سال مالی تا پایان آذر ماه</v>
      </c>
      <c r="P7" s="160" t="s">
        <v>32</v>
      </c>
      <c r="Q7" s="160" t="s">
        <v>32</v>
      </c>
      <c r="R7" s="160" t="s">
        <v>32</v>
      </c>
      <c r="S7" s="160" t="s">
        <v>32</v>
      </c>
    </row>
    <row r="8" spans="1:22" s="47" customFormat="1" ht="90">
      <c r="A8" s="161" t="s">
        <v>3</v>
      </c>
      <c r="C8" s="48" t="s">
        <v>40</v>
      </c>
      <c r="D8" s="98"/>
      <c r="E8" s="48" t="s">
        <v>41</v>
      </c>
      <c r="G8" s="48" t="s">
        <v>42</v>
      </c>
      <c r="I8" s="48" t="s">
        <v>43</v>
      </c>
      <c r="K8" s="48" t="s">
        <v>36</v>
      </c>
      <c r="M8" s="48" t="s">
        <v>44</v>
      </c>
      <c r="O8" s="48" t="s">
        <v>43</v>
      </c>
      <c r="Q8" s="48" t="s">
        <v>36</v>
      </c>
      <c r="S8" s="48" t="s">
        <v>44</v>
      </c>
    </row>
    <row r="9" spans="1:22" s="47" customFormat="1" ht="30">
      <c r="A9" s="49" t="s">
        <v>91</v>
      </c>
      <c r="B9" s="46"/>
      <c r="C9" s="99" t="s">
        <v>149</v>
      </c>
      <c r="D9" s="99"/>
      <c r="E9" s="100">
        <v>9000000</v>
      </c>
      <c r="F9" s="46"/>
      <c r="G9" s="25">
        <v>150</v>
      </c>
      <c r="H9" s="46"/>
      <c r="I9" s="122">
        <v>0</v>
      </c>
      <c r="J9" s="122"/>
      <c r="K9" s="122">
        <v>0</v>
      </c>
      <c r="L9" s="122"/>
      <c r="M9" s="122">
        <v>0</v>
      </c>
      <c r="N9" s="46"/>
      <c r="O9" s="25">
        <v>1350000000</v>
      </c>
      <c r="P9" s="46"/>
      <c r="Q9" s="25">
        <v>53289474</v>
      </c>
      <c r="R9" s="46"/>
      <c r="S9" s="25">
        <v>1296710526</v>
      </c>
      <c r="T9" s="73"/>
      <c r="U9" s="73"/>
      <c r="V9" s="73"/>
    </row>
    <row r="10" spans="1:22" s="47" customFormat="1" ht="30">
      <c r="A10" s="49" t="s">
        <v>86</v>
      </c>
      <c r="B10" s="46"/>
      <c r="C10" s="99" t="s">
        <v>132</v>
      </c>
      <c r="D10" s="99"/>
      <c r="E10" s="100">
        <v>4300000</v>
      </c>
      <c r="F10" s="46"/>
      <c r="G10" s="25">
        <v>550</v>
      </c>
      <c r="H10" s="46"/>
      <c r="I10" s="122">
        <v>0</v>
      </c>
      <c r="J10" s="122"/>
      <c r="K10" s="122">
        <v>0</v>
      </c>
      <c r="L10" s="122"/>
      <c r="M10" s="122">
        <v>0</v>
      </c>
      <c r="N10" s="46"/>
      <c r="O10" s="25">
        <v>2365000000</v>
      </c>
      <c r="P10" s="46"/>
      <c r="Q10" s="25">
        <v>115553746</v>
      </c>
      <c r="R10" s="46"/>
      <c r="S10" s="25">
        <v>2249446254</v>
      </c>
      <c r="T10" s="73"/>
      <c r="U10" s="73"/>
      <c r="V10" s="73"/>
    </row>
    <row r="11" spans="1:22" s="47" customFormat="1" ht="30">
      <c r="A11" s="49" t="s">
        <v>113</v>
      </c>
      <c r="B11" s="46"/>
      <c r="C11" s="99" t="s">
        <v>132</v>
      </c>
      <c r="D11" s="99"/>
      <c r="E11" s="100">
        <v>10000000</v>
      </c>
      <c r="F11" s="46"/>
      <c r="G11" s="25">
        <v>28</v>
      </c>
      <c r="H11" s="46"/>
      <c r="I11" s="122">
        <v>0</v>
      </c>
      <c r="J11" s="122"/>
      <c r="K11" s="122">
        <v>0</v>
      </c>
      <c r="L11" s="122"/>
      <c r="M11" s="122">
        <v>0</v>
      </c>
      <c r="N11" s="46"/>
      <c r="O11" s="25">
        <v>280000000</v>
      </c>
      <c r="P11" s="46"/>
      <c r="Q11" s="122">
        <v>0</v>
      </c>
      <c r="R11" s="46"/>
      <c r="S11" s="25">
        <v>280000000</v>
      </c>
      <c r="T11" s="73"/>
      <c r="U11" s="73"/>
      <c r="V11" s="73"/>
    </row>
    <row r="12" spans="1:22" s="47" customFormat="1" ht="30">
      <c r="A12" s="49" t="s">
        <v>85</v>
      </c>
      <c r="B12" s="46"/>
      <c r="C12" s="99" t="s">
        <v>119</v>
      </c>
      <c r="D12" s="99"/>
      <c r="E12" s="100">
        <v>3500000</v>
      </c>
      <c r="F12" s="46"/>
      <c r="G12" s="25">
        <v>1220</v>
      </c>
      <c r="H12" s="46"/>
      <c r="I12" s="122">
        <v>0</v>
      </c>
      <c r="J12" s="122"/>
      <c r="K12" s="122">
        <v>0</v>
      </c>
      <c r="L12" s="122"/>
      <c r="M12" s="122">
        <v>0</v>
      </c>
      <c r="N12" s="46"/>
      <c r="O12" s="25">
        <v>4270000000</v>
      </c>
      <c r="P12" s="46"/>
      <c r="Q12" s="122">
        <v>0</v>
      </c>
      <c r="R12" s="46"/>
      <c r="S12" s="25">
        <v>4270000000</v>
      </c>
      <c r="T12" s="73"/>
      <c r="U12" s="73"/>
      <c r="V12" s="73"/>
    </row>
    <row r="13" spans="1:22" s="47" customFormat="1" ht="30">
      <c r="A13" s="49" t="s">
        <v>103</v>
      </c>
      <c r="B13" s="46"/>
      <c r="C13" s="99" t="s">
        <v>114</v>
      </c>
      <c r="D13" s="99"/>
      <c r="E13" s="100">
        <v>1536666</v>
      </c>
      <c r="F13" s="46"/>
      <c r="G13" s="25">
        <v>300</v>
      </c>
      <c r="H13" s="46"/>
      <c r="I13" s="122">
        <v>0</v>
      </c>
      <c r="J13" s="122"/>
      <c r="K13" s="122">
        <v>0</v>
      </c>
      <c r="L13" s="122"/>
      <c r="M13" s="122">
        <v>0</v>
      </c>
      <c r="N13" s="46"/>
      <c r="O13" s="25">
        <v>460999800</v>
      </c>
      <c r="P13" s="46"/>
      <c r="Q13" s="122">
        <v>0</v>
      </c>
      <c r="R13" s="46"/>
      <c r="S13" s="25">
        <v>460999800</v>
      </c>
      <c r="T13" s="73"/>
      <c r="U13" s="73"/>
      <c r="V13" s="73"/>
    </row>
    <row r="14" spans="1:22" s="47" customFormat="1" ht="30">
      <c r="A14" s="49" t="s">
        <v>104</v>
      </c>
      <c r="B14" s="46"/>
      <c r="C14" s="99" t="s">
        <v>120</v>
      </c>
      <c r="D14" s="99"/>
      <c r="E14" s="100">
        <v>4000000</v>
      </c>
      <c r="F14" s="46"/>
      <c r="G14" s="25">
        <v>2370</v>
      </c>
      <c r="H14" s="46"/>
      <c r="I14" s="122">
        <v>0</v>
      </c>
      <c r="J14" s="122"/>
      <c r="K14" s="122">
        <v>0</v>
      </c>
      <c r="L14" s="122"/>
      <c r="M14" s="122">
        <v>0</v>
      </c>
      <c r="N14" s="46"/>
      <c r="O14" s="25">
        <v>9480000000</v>
      </c>
      <c r="P14" s="46"/>
      <c r="Q14" s="122">
        <v>0</v>
      </c>
      <c r="R14" s="46"/>
      <c r="S14" s="25">
        <v>9480000000</v>
      </c>
      <c r="T14" s="73"/>
      <c r="U14" s="73"/>
      <c r="V14" s="73"/>
    </row>
    <row r="15" spans="1:22" s="47" customFormat="1" ht="30">
      <c r="A15" s="49" t="s">
        <v>95</v>
      </c>
      <c r="B15" s="46"/>
      <c r="C15" s="99" t="s">
        <v>133</v>
      </c>
      <c r="D15" s="99"/>
      <c r="E15" s="100">
        <v>10000</v>
      </c>
      <c r="F15" s="46"/>
      <c r="G15" s="25">
        <v>1300</v>
      </c>
      <c r="H15" s="46"/>
      <c r="I15" s="122">
        <v>0</v>
      </c>
      <c r="J15" s="122"/>
      <c r="K15" s="122">
        <v>0</v>
      </c>
      <c r="L15" s="122"/>
      <c r="M15" s="122">
        <v>0</v>
      </c>
      <c r="N15" s="46"/>
      <c r="O15" s="25">
        <v>13000000</v>
      </c>
      <c r="P15" s="46"/>
      <c r="Q15" s="122">
        <v>0</v>
      </c>
      <c r="R15" s="46"/>
      <c r="S15" s="25">
        <v>13000000</v>
      </c>
      <c r="T15" s="73"/>
      <c r="U15" s="73"/>
      <c r="V15" s="73"/>
    </row>
    <row r="16" spans="1:22" s="47" customFormat="1" ht="30">
      <c r="A16" s="49" t="s">
        <v>110</v>
      </c>
      <c r="B16" s="46"/>
      <c r="C16" s="99" t="s">
        <v>121</v>
      </c>
      <c r="D16" s="99"/>
      <c r="E16" s="100">
        <v>1100000</v>
      </c>
      <c r="F16" s="46"/>
      <c r="G16" s="25">
        <v>2850</v>
      </c>
      <c r="H16" s="46"/>
      <c r="I16" s="122">
        <v>0</v>
      </c>
      <c r="J16" s="122"/>
      <c r="K16" s="122">
        <v>0</v>
      </c>
      <c r="L16" s="122"/>
      <c r="M16" s="122">
        <v>0</v>
      </c>
      <c r="N16" s="46"/>
      <c r="O16" s="25">
        <v>3135000000</v>
      </c>
      <c r="P16" s="46"/>
      <c r="Q16" s="122">
        <v>0</v>
      </c>
      <c r="R16" s="46"/>
      <c r="S16" s="25">
        <v>3135000000</v>
      </c>
      <c r="T16" s="73"/>
      <c r="U16" s="73"/>
      <c r="V16" s="73"/>
    </row>
    <row r="17" spans="1:22" s="47" customFormat="1" ht="30">
      <c r="A17" s="49" t="s">
        <v>90</v>
      </c>
      <c r="B17" s="46"/>
      <c r="C17" s="99" t="s">
        <v>142</v>
      </c>
      <c r="D17" s="99"/>
      <c r="E17" s="100">
        <v>13000000</v>
      </c>
      <c r="F17" s="46"/>
      <c r="G17" s="25">
        <v>400</v>
      </c>
      <c r="H17" s="46"/>
      <c r="I17" s="122">
        <v>0</v>
      </c>
      <c r="J17" s="122"/>
      <c r="K17" s="122">
        <v>0</v>
      </c>
      <c r="L17" s="122"/>
      <c r="M17" s="122">
        <v>0</v>
      </c>
      <c r="N17" s="46"/>
      <c r="O17" s="25">
        <v>5200014756</v>
      </c>
      <c r="P17" s="46"/>
      <c r="Q17" s="122">
        <v>0</v>
      </c>
      <c r="R17" s="46"/>
      <c r="S17" s="25">
        <v>5200014756</v>
      </c>
      <c r="T17" s="73"/>
      <c r="U17" s="73"/>
      <c r="V17" s="73"/>
    </row>
    <row r="18" spans="1:22" s="47" customFormat="1" ht="30">
      <c r="A18" s="49" t="s">
        <v>93</v>
      </c>
      <c r="B18" s="46"/>
      <c r="C18" s="99" t="s">
        <v>132</v>
      </c>
      <c r="D18" s="99"/>
      <c r="E18" s="100">
        <v>20000000</v>
      </c>
      <c r="F18" s="46"/>
      <c r="G18" s="25">
        <v>66</v>
      </c>
      <c r="H18" s="46"/>
      <c r="I18" s="122">
        <v>0</v>
      </c>
      <c r="J18" s="122"/>
      <c r="K18" s="122">
        <v>0</v>
      </c>
      <c r="L18" s="122"/>
      <c r="M18" s="122">
        <v>0</v>
      </c>
      <c r="N18" s="46"/>
      <c r="O18" s="25">
        <v>1320000000</v>
      </c>
      <c r="P18" s="46"/>
      <c r="Q18" s="122">
        <v>0</v>
      </c>
      <c r="R18" s="46"/>
      <c r="S18" s="25">
        <v>1320000000</v>
      </c>
      <c r="T18" s="73"/>
      <c r="U18" s="73"/>
      <c r="V18" s="73"/>
    </row>
    <row r="19" spans="1:22" s="47" customFormat="1" ht="30">
      <c r="A19" s="49" t="s">
        <v>94</v>
      </c>
      <c r="B19" s="46"/>
      <c r="C19" s="99" t="s">
        <v>122</v>
      </c>
      <c r="D19" s="99"/>
      <c r="E19" s="100">
        <v>1000000</v>
      </c>
      <c r="F19" s="46"/>
      <c r="G19" s="25">
        <v>1320</v>
      </c>
      <c r="H19" s="46"/>
      <c r="I19" s="122">
        <v>0</v>
      </c>
      <c r="J19" s="122"/>
      <c r="K19" s="122">
        <v>0</v>
      </c>
      <c r="L19" s="122"/>
      <c r="M19" s="122">
        <v>0</v>
      </c>
      <c r="N19" s="46"/>
      <c r="O19" s="25">
        <v>1320000000</v>
      </c>
      <c r="P19" s="46"/>
      <c r="Q19" s="25">
        <v>903491</v>
      </c>
      <c r="R19" s="46"/>
      <c r="S19" s="25">
        <v>1319096509</v>
      </c>
      <c r="T19" s="73"/>
      <c r="U19" s="73"/>
      <c r="V19" s="73"/>
    </row>
    <row r="20" spans="1:22" s="47" customFormat="1" ht="30">
      <c r="A20" s="49" t="s">
        <v>102</v>
      </c>
      <c r="B20" s="46"/>
      <c r="C20" s="99" t="s">
        <v>134</v>
      </c>
      <c r="D20" s="99"/>
      <c r="E20" s="100">
        <v>457575</v>
      </c>
      <c r="F20" s="46"/>
      <c r="G20" s="25">
        <v>8000</v>
      </c>
      <c r="H20" s="46"/>
      <c r="I20" s="122">
        <v>0</v>
      </c>
      <c r="J20" s="122"/>
      <c r="K20" s="122">
        <v>0</v>
      </c>
      <c r="L20" s="122"/>
      <c r="M20" s="122">
        <v>0</v>
      </c>
      <c r="N20" s="46"/>
      <c r="O20" s="25">
        <v>3660600000</v>
      </c>
      <c r="P20" s="46"/>
      <c r="Q20" s="122">
        <v>0</v>
      </c>
      <c r="R20" s="46"/>
      <c r="S20" s="25">
        <v>3660600000</v>
      </c>
      <c r="T20" s="73"/>
      <c r="U20" s="73"/>
      <c r="V20" s="73"/>
    </row>
    <row r="21" spans="1:22" s="47" customFormat="1" ht="30">
      <c r="A21" s="49" t="s">
        <v>89</v>
      </c>
      <c r="B21" s="46"/>
      <c r="C21" s="99" t="s">
        <v>123</v>
      </c>
      <c r="D21" s="99"/>
      <c r="E21" s="100">
        <v>13820000</v>
      </c>
      <c r="F21" s="46"/>
      <c r="G21" s="25">
        <v>2200</v>
      </c>
      <c r="H21" s="46"/>
      <c r="I21" s="122">
        <v>0</v>
      </c>
      <c r="J21" s="122"/>
      <c r="K21" s="122">
        <v>0</v>
      </c>
      <c r="L21" s="122"/>
      <c r="M21" s="122">
        <v>0</v>
      </c>
      <c r="N21" s="46"/>
      <c r="O21" s="25">
        <v>30404000000</v>
      </c>
      <c r="P21" s="46"/>
      <c r="Q21" s="122">
        <v>0</v>
      </c>
      <c r="R21" s="46"/>
      <c r="S21" s="25">
        <v>30404000000</v>
      </c>
      <c r="T21" s="73"/>
      <c r="U21" s="73"/>
      <c r="V21" s="73"/>
    </row>
    <row r="22" spans="1:22" s="47" customFormat="1" ht="30">
      <c r="A22" s="49" t="s">
        <v>92</v>
      </c>
      <c r="B22" s="46"/>
      <c r="C22" s="99" t="s">
        <v>150</v>
      </c>
      <c r="D22" s="99"/>
      <c r="E22" s="100">
        <v>1500000</v>
      </c>
      <c r="F22" s="46"/>
      <c r="G22" s="25">
        <v>2600</v>
      </c>
      <c r="H22" s="46"/>
      <c r="I22" s="122">
        <v>0</v>
      </c>
      <c r="J22" s="122"/>
      <c r="K22" s="122">
        <v>0</v>
      </c>
      <c r="L22" s="122"/>
      <c r="M22" s="122">
        <v>0</v>
      </c>
      <c r="N22" s="46"/>
      <c r="O22" s="25">
        <v>3900000000</v>
      </c>
      <c r="P22" s="46"/>
      <c r="Q22" s="25">
        <v>81086519</v>
      </c>
      <c r="R22" s="46"/>
      <c r="S22" s="25">
        <v>3818913481</v>
      </c>
      <c r="T22" s="73"/>
      <c r="U22" s="73"/>
      <c r="V22" s="73"/>
    </row>
    <row r="23" spans="1:22" s="47" customFormat="1" ht="30">
      <c r="A23" s="49" t="s">
        <v>107</v>
      </c>
      <c r="B23" s="46"/>
      <c r="C23" s="99" t="s">
        <v>135</v>
      </c>
      <c r="D23" s="99"/>
      <c r="E23" s="100">
        <v>10000000</v>
      </c>
      <c r="F23" s="46"/>
      <c r="G23" s="25">
        <v>200</v>
      </c>
      <c r="H23" s="46"/>
      <c r="I23" s="122">
        <v>0</v>
      </c>
      <c r="J23" s="122"/>
      <c r="K23" s="122">
        <v>0</v>
      </c>
      <c r="L23" s="122"/>
      <c r="M23" s="122">
        <v>0</v>
      </c>
      <c r="N23" s="46"/>
      <c r="O23" s="25">
        <v>2000000000</v>
      </c>
      <c r="P23" s="46"/>
      <c r="Q23" s="122">
        <v>0</v>
      </c>
      <c r="R23" s="46"/>
      <c r="S23" s="25">
        <v>2000000000</v>
      </c>
      <c r="T23" s="73"/>
      <c r="U23" s="73"/>
      <c r="V23" s="73"/>
    </row>
    <row r="24" spans="1:22" s="47" customFormat="1" ht="30">
      <c r="A24" s="49" t="s">
        <v>109</v>
      </c>
      <c r="B24" s="46"/>
      <c r="C24" s="99" t="s">
        <v>150</v>
      </c>
      <c r="D24" s="99"/>
      <c r="E24" s="100">
        <v>3000000</v>
      </c>
      <c r="F24" s="46"/>
      <c r="G24" s="25">
        <v>1350</v>
      </c>
      <c r="H24" s="46"/>
      <c r="I24" s="122">
        <v>0</v>
      </c>
      <c r="J24" s="122"/>
      <c r="K24" s="122">
        <v>0</v>
      </c>
      <c r="L24" s="122"/>
      <c r="M24" s="122">
        <v>0</v>
      </c>
      <c r="N24" s="46"/>
      <c r="O24" s="25">
        <v>4050000000</v>
      </c>
      <c r="P24" s="46"/>
      <c r="Q24" s="122">
        <v>0</v>
      </c>
      <c r="R24" s="46"/>
      <c r="S24" s="25">
        <v>4050000000</v>
      </c>
      <c r="T24" s="73"/>
      <c r="U24" s="73"/>
      <c r="V24" s="73"/>
    </row>
    <row r="25" spans="1:22" s="47" customFormat="1" ht="27.6" customHeight="1">
      <c r="A25" s="49" t="s">
        <v>125</v>
      </c>
      <c r="B25" s="46"/>
      <c r="C25" s="99" t="s">
        <v>136</v>
      </c>
      <c r="D25" s="99"/>
      <c r="E25" s="100">
        <v>84176</v>
      </c>
      <c r="F25" s="46"/>
      <c r="G25" s="25">
        <v>3000</v>
      </c>
      <c r="H25" s="46"/>
      <c r="I25" s="122">
        <v>0</v>
      </c>
      <c r="J25" s="122"/>
      <c r="K25" s="122">
        <v>0</v>
      </c>
      <c r="L25" s="122"/>
      <c r="M25" s="122">
        <v>0</v>
      </c>
      <c r="N25" s="46"/>
      <c r="O25" s="25">
        <v>252528000</v>
      </c>
      <c r="P25" s="46"/>
      <c r="Q25" s="122">
        <v>0</v>
      </c>
      <c r="R25" s="46"/>
      <c r="S25" s="25">
        <v>252528000</v>
      </c>
      <c r="T25" s="73"/>
      <c r="U25" s="73"/>
      <c r="V25" s="73"/>
    </row>
    <row r="26" spans="1:22" s="47" customFormat="1" ht="28.5" thickBot="1">
      <c r="A26" s="46"/>
      <c r="B26" s="46"/>
      <c r="C26" s="99"/>
      <c r="D26" s="99"/>
      <c r="E26" s="100"/>
      <c r="F26" s="46"/>
      <c r="G26" s="25"/>
      <c r="H26" s="46"/>
      <c r="I26" s="50">
        <f>SUM(I9:I25)</f>
        <v>0</v>
      </c>
      <c r="J26" s="52" t="e">
        <f>SUM(#REF!)</f>
        <v>#REF!</v>
      </c>
      <c r="K26" s="50">
        <f>SUM(K9:K25)</f>
        <v>0</v>
      </c>
      <c r="L26" s="52" t="e">
        <f>SUM(#REF!)</f>
        <v>#REF!</v>
      </c>
      <c r="M26" s="50">
        <f>SUM(M9:M25)</f>
        <v>0</v>
      </c>
      <c r="N26" s="52" t="e">
        <f>SUM(#REF!)</f>
        <v>#REF!</v>
      </c>
      <c r="O26" s="50">
        <f>SUM(O9:O25)</f>
        <v>73461142556</v>
      </c>
      <c r="P26" s="52" t="e">
        <f>SUM(#REF!)</f>
        <v>#REF!</v>
      </c>
      <c r="Q26" s="50">
        <f>SUM(Q9:Q25)</f>
        <v>250833230</v>
      </c>
      <c r="R26" s="52" t="e">
        <f>SUM(#REF!)</f>
        <v>#REF!</v>
      </c>
      <c r="S26" s="50">
        <f>SUM(S9:S25)</f>
        <v>73210309326</v>
      </c>
    </row>
    <row r="27" spans="1:22" s="47" customFormat="1" ht="30.75" thickTop="1">
      <c r="A27" s="49"/>
      <c r="B27" s="46"/>
      <c r="C27" s="99"/>
      <c r="D27" s="99"/>
      <c r="E27" s="100"/>
      <c r="F27" s="46"/>
      <c r="G27" s="25"/>
      <c r="H27" s="46"/>
      <c r="I27" s="25"/>
      <c r="J27" s="46"/>
      <c r="K27" s="25"/>
      <c r="L27" s="46"/>
      <c r="M27" s="51"/>
      <c r="N27" s="46"/>
      <c r="O27" s="25"/>
      <c r="P27" s="46"/>
      <c r="Q27" s="25"/>
      <c r="R27" s="46"/>
      <c r="S27" s="25"/>
    </row>
    <row r="28" spans="1:22" s="47" customFormat="1" ht="30">
      <c r="A28" s="49"/>
      <c r="B28" s="46"/>
      <c r="C28" s="99"/>
      <c r="D28" s="99"/>
      <c r="E28" s="100"/>
      <c r="F28" s="46"/>
      <c r="G28" s="25"/>
      <c r="H28" s="46"/>
      <c r="I28" s="25"/>
      <c r="J28" s="46"/>
      <c r="K28" s="25"/>
      <c r="L28" s="46"/>
      <c r="M28" s="51"/>
      <c r="N28" s="46"/>
      <c r="O28" s="25"/>
      <c r="P28" s="46"/>
      <c r="Q28" s="37"/>
      <c r="R28" s="46"/>
      <c r="S28" s="25"/>
    </row>
    <row r="29" spans="1:22" s="47" customFormat="1" ht="30">
      <c r="A29" s="49"/>
      <c r="B29" s="46"/>
      <c r="C29" s="99"/>
      <c r="D29" s="99"/>
      <c r="E29" s="101"/>
      <c r="F29" s="53"/>
      <c r="G29" s="52"/>
      <c r="H29" s="53"/>
      <c r="I29" s="52"/>
      <c r="J29" s="53"/>
      <c r="K29" s="52"/>
      <c r="L29" s="53"/>
      <c r="M29" s="54"/>
      <c r="N29" s="53"/>
      <c r="O29" s="52"/>
      <c r="P29" s="53"/>
      <c r="Q29" s="52"/>
      <c r="R29" s="53"/>
      <c r="S29" s="52"/>
    </row>
    <row r="30" spans="1:22" s="47" customFormat="1" ht="30">
      <c r="A30" s="49"/>
      <c r="B30" s="46"/>
      <c r="C30" s="99"/>
      <c r="D30" s="99"/>
      <c r="E30" s="100"/>
      <c r="F30" s="46"/>
      <c r="G30" s="25"/>
      <c r="H30" s="46"/>
      <c r="I30" s="25"/>
      <c r="J30" s="46"/>
      <c r="K30" s="25"/>
      <c r="L30" s="46"/>
      <c r="M30" s="51"/>
      <c r="N30" s="46"/>
      <c r="O30" s="25"/>
      <c r="P30" s="46"/>
      <c r="Q30" s="25"/>
      <c r="R30" s="46"/>
      <c r="S30" s="25"/>
    </row>
    <row r="31" spans="1:22" s="47" customFormat="1" ht="30">
      <c r="A31" s="49"/>
      <c r="B31" s="46"/>
      <c r="C31" s="99"/>
      <c r="D31" s="99"/>
      <c r="E31" s="100"/>
      <c r="F31" s="46"/>
      <c r="G31" s="25"/>
      <c r="H31" s="46"/>
      <c r="I31" s="25"/>
      <c r="J31" s="46"/>
      <c r="K31" s="25"/>
      <c r="L31" s="46"/>
      <c r="M31" s="51"/>
      <c r="N31" s="46"/>
      <c r="O31" s="25"/>
      <c r="P31" s="46"/>
      <c r="Q31" s="25"/>
      <c r="R31" s="46"/>
      <c r="S31" s="25"/>
    </row>
    <row r="32" spans="1:22" s="47" customFormat="1">
      <c r="A32" s="46"/>
      <c r="B32" s="46"/>
      <c r="C32" s="99"/>
      <c r="D32" s="99"/>
      <c r="E32" s="101"/>
      <c r="F32" s="53"/>
      <c r="G32" s="53"/>
      <c r="H32" s="53"/>
      <c r="I32" s="53"/>
      <c r="J32" s="53"/>
      <c r="K32" s="53"/>
      <c r="L32" s="53"/>
      <c r="M32" s="54"/>
      <c r="N32" s="53"/>
      <c r="O32" s="52"/>
      <c r="P32" s="53"/>
      <c r="Q32" s="52"/>
      <c r="R32" s="53"/>
      <c r="S32" s="52"/>
    </row>
    <row r="33" spans="1:19" s="47" customFormat="1">
      <c r="A33" s="46"/>
      <c r="B33" s="46"/>
      <c r="C33" s="99"/>
      <c r="D33" s="99"/>
      <c r="E33" s="99"/>
      <c r="F33" s="46"/>
      <c r="G33" s="46"/>
      <c r="H33" s="46"/>
      <c r="I33" s="46"/>
      <c r="J33" s="46"/>
      <c r="K33" s="46"/>
      <c r="L33" s="46"/>
      <c r="M33" s="51"/>
      <c r="N33" s="46"/>
      <c r="O33" s="46"/>
      <c r="P33" s="46"/>
      <c r="Q33" s="46"/>
      <c r="R33" s="46"/>
      <c r="S33" s="46"/>
    </row>
    <row r="34" spans="1:19" s="47" customFormat="1">
      <c r="A34" s="46"/>
      <c r="B34" s="46"/>
      <c r="C34" s="99"/>
      <c r="D34" s="99"/>
      <c r="E34" s="99"/>
      <c r="F34" s="46"/>
      <c r="G34" s="46"/>
      <c r="H34" s="46"/>
      <c r="I34" s="46"/>
      <c r="J34" s="46"/>
      <c r="K34" s="46"/>
      <c r="L34" s="46"/>
      <c r="M34" s="51"/>
      <c r="N34" s="46"/>
      <c r="O34" s="46"/>
      <c r="P34" s="46"/>
      <c r="Q34" s="46"/>
      <c r="R34" s="46"/>
      <c r="S34" s="46"/>
    </row>
    <row r="35" spans="1:19" s="47" customFormat="1">
      <c r="A35" s="46"/>
      <c r="B35" s="46"/>
      <c r="C35" s="99"/>
      <c r="D35" s="99"/>
      <c r="E35" s="99"/>
      <c r="F35" s="46"/>
      <c r="G35" s="46"/>
      <c r="H35" s="46"/>
      <c r="I35" s="46"/>
      <c r="J35" s="46"/>
      <c r="K35" s="46"/>
      <c r="L35" s="46"/>
      <c r="M35" s="51"/>
      <c r="N35" s="46"/>
      <c r="O35" s="46"/>
      <c r="P35" s="46"/>
      <c r="Q35" s="46"/>
      <c r="R35" s="46"/>
      <c r="S35" s="46"/>
    </row>
    <row r="36" spans="1:19" s="47" customFormat="1">
      <c r="A36" s="46"/>
      <c r="B36" s="46"/>
      <c r="C36" s="99"/>
      <c r="D36" s="99"/>
      <c r="E36" s="99"/>
      <c r="F36" s="46"/>
      <c r="G36" s="46"/>
      <c r="H36" s="46"/>
      <c r="I36" s="46"/>
      <c r="J36" s="46"/>
      <c r="K36" s="46"/>
      <c r="L36" s="46"/>
      <c r="M36" s="51"/>
      <c r="N36" s="46"/>
      <c r="O36" s="46"/>
      <c r="P36" s="46"/>
      <c r="Q36" s="46"/>
      <c r="R36" s="46"/>
      <c r="S36" s="46"/>
    </row>
    <row r="37" spans="1:19" s="47" customFormat="1">
      <c r="A37" s="46"/>
      <c r="B37" s="46"/>
      <c r="C37" s="99"/>
      <c r="D37" s="99"/>
      <c r="E37" s="99"/>
      <c r="F37" s="46"/>
      <c r="G37" s="46"/>
      <c r="H37" s="46"/>
      <c r="I37" s="46"/>
      <c r="J37" s="46"/>
      <c r="K37" s="46"/>
      <c r="L37" s="46"/>
      <c r="M37" s="51"/>
      <c r="N37" s="46"/>
      <c r="O37" s="46"/>
      <c r="P37" s="46"/>
      <c r="Q37" s="46"/>
      <c r="R37" s="46"/>
      <c r="S37" s="46"/>
    </row>
    <row r="38" spans="1:19" s="47" customFormat="1">
      <c r="A38" s="46"/>
      <c r="B38" s="46"/>
      <c r="C38" s="99"/>
      <c r="D38" s="99"/>
      <c r="E38" s="99"/>
      <c r="F38" s="46"/>
      <c r="G38" s="46"/>
      <c r="H38" s="46"/>
      <c r="I38" s="46"/>
      <c r="J38" s="46"/>
      <c r="K38" s="46"/>
      <c r="L38" s="46"/>
      <c r="M38" s="51"/>
      <c r="N38" s="46"/>
      <c r="O38" s="46"/>
      <c r="P38" s="46"/>
      <c r="Q38" s="46"/>
      <c r="R38" s="46"/>
      <c r="S38" s="46"/>
    </row>
    <row r="39" spans="1:19">
      <c r="M39" s="51"/>
    </row>
    <row r="40" spans="1:19">
      <c r="M40" s="51"/>
    </row>
    <row r="41" spans="1:19">
      <c r="M41" s="51"/>
    </row>
    <row r="42" spans="1:19">
      <c r="M42" s="51"/>
    </row>
    <row r="43" spans="1:19">
      <c r="M43" s="51"/>
    </row>
    <row r="44" spans="1:19">
      <c r="M44" s="51"/>
    </row>
    <row r="45" spans="1:19">
      <c r="M45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rightToLeft="1" view="pageBreakPreview" zoomScale="50" zoomScaleNormal="100" zoomScaleSheetLayoutView="50" workbookViewId="0">
      <selection activeCell="C8" sqref="C8"/>
    </sheetView>
  </sheetViews>
  <sheetFormatPr defaultColWidth="9.140625" defaultRowHeight="27.75"/>
  <cols>
    <col min="1" max="1" width="48.5703125" style="46" bestFit="1" customWidth="1"/>
    <col min="2" max="2" width="1" style="46" customWidth="1"/>
    <col min="3" max="3" width="21.140625" style="99" bestFit="1" customWidth="1"/>
    <col min="4" max="4" width="1" style="46" customWidth="1"/>
    <col min="5" max="5" width="29.85546875" style="46" bestFit="1" customWidth="1"/>
    <col min="6" max="6" width="1" style="46" customWidth="1"/>
    <col min="7" max="7" width="33.42578125" style="46" customWidth="1"/>
    <col min="8" max="8" width="1" style="46" customWidth="1"/>
    <col min="9" max="9" width="28.85546875" style="46" customWidth="1"/>
    <col min="10" max="10" width="1" style="46" customWidth="1"/>
    <col min="11" max="11" width="21.7109375" style="99" customWidth="1"/>
    <col min="12" max="12" width="1" style="46" customWidth="1"/>
    <col min="13" max="13" width="30.85546875" style="46" customWidth="1"/>
    <col min="14" max="14" width="1" style="46" customWidth="1"/>
    <col min="15" max="15" width="32.5703125" style="46" bestFit="1" customWidth="1"/>
    <col min="16" max="16" width="1" style="46" customWidth="1"/>
    <col min="17" max="17" width="30.5703125" style="58" customWidth="1"/>
    <col min="18" max="18" width="1" style="46" customWidth="1"/>
    <col min="19" max="19" width="9.140625" style="46" customWidth="1"/>
    <col min="20" max="20" width="9.140625" style="46"/>
    <col min="21" max="21" width="30" style="46" customWidth="1"/>
    <col min="22" max="16384" width="9.140625" style="46"/>
  </cols>
  <sheetData>
    <row r="1" spans="1:17" s="55" customFormat="1" ht="33.75">
      <c r="C1" s="102"/>
      <c r="K1" s="102"/>
      <c r="Q1" s="56"/>
    </row>
    <row r="2" spans="1:17" s="41" customFormat="1" ht="42.75">
      <c r="A2" s="165" t="s">
        <v>67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s="41" customFormat="1" ht="42.75">
      <c r="A3" s="165" t="s">
        <v>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s="41" customFormat="1" ht="42.75">
      <c r="A4" s="165" t="str">
        <f>'درآمد سود سهام '!A4:S4</f>
        <v>برای ماه منتهی به 1400/09/30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s="55" customFormat="1" ht="36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57"/>
    </row>
    <row r="6" spans="1:17" ht="40.5">
      <c r="A6" s="166" t="s">
        <v>78</v>
      </c>
      <c r="B6" s="166"/>
      <c r="C6" s="166"/>
      <c r="D6" s="166"/>
      <c r="E6" s="166"/>
      <c r="F6" s="166"/>
      <c r="G6" s="166"/>
      <c r="H6" s="166"/>
      <c r="I6" s="166"/>
    </row>
    <row r="7" spans="1:17" s="45" customFormat="1" ht="34.5" thickBot="1">
      <c r="A7" s="164" t="s">
        <v>3</v>
      </c>
      <c r="C7" s="163" t="s">
        <v>161</v>
      </c>
      <c r="D7" s="163" t="s">
        <v>31</v>
      </c>
      <c r="E7" s="163" t="s">
        <v>31</v>
      </c>
      <c r="F7" s="163" t="s">
        <v>31</v>
      </c>
      <c r="G7" s="163" t="s">
        <v>31</v>
      </c>
      <c r="H7" s="163" t="s">
        <v>31</v>
      </c>
      <c r="I7" s="163" t="s">
        <v>31</v>
      </c>
      <c r="K7" s="163" t="s">
        <v>162</v>
      </c>
      <c r="L7" s="163" t="s">
        <v>32</v>
      </c>
      <c r="M7" s="163" t="s">
        <v>32</v>
      </c>
      <c r="N7" s="163" t="s">
        <v>32</v>
      </c>
      <c r="O7" s="163" t="s">
        <v>32</v>
      </c>
      <c r="P7" s="163" t="s">
        <v>32</v>
      </c>
      <c r="Q7" s="163" t="s">
        <v>32</v>
      </c>
    </row>
    <row r="8" spans="1:17" s="59" customFormat="1" ht="66" customHeight="1" thickBot="1">
      <c r="A8" s="163" t="s">
        <v>3</v>
      </c>
      <c r="C8" s="60" t="s">
        <v>6</v>
      </c>
      <c r="E8" s="60" t="s">
        <v>45</v>
      </c>
      <c r="G8" s="60" t="s">
        <v>46</v>
      </c>
      <c r="I8" s="60" t="s">
        <v>48</v>
      </c>
      <c r="K8" s="60" t="s">
        <v>6</v>
      </c>
      <c r="M8" s="60" t="s">
        <v>45</v>
      </c>
      <c r="O8" s="60" t="s">
        <v>46</v>
      </c>
      <c r="Q8" s="61" t="s">
        <v>48</v>
      </c>
    </row>
    <row r="9" spans="1:17" s="45" customFormat="1" ht="40.5" customHeight="1">
      <c r="A9" s="49" t="s">
        <v>148</v>
      </c>
      <c r="B9" s="46"/>
      <c r="C9" s="100">
        <v>18115632</v>
      </c>
      <c r="D9" s="46"/>
      <c r="E9" s="25">
        <v>35537569044</v>
      </c>
      <c r="F9" s="46"/>
      <c r="G9" s="25">
        <v>32475205002</v>
      </c>
      <c r="H9" s="46"/>
      <c r="I9" s="25">
        <v>3062364042</v>
      </c>
      <c r="J9" s="46"/>
      <c r="K9" s="100">
        <v>18115632</v>
      </c>
      <c r="L9" s="46"/>
      <c r="M9" s="25">
        <v>35537569044</v>
      </c>
      <c r="N9" s="46"/>
      <c r="O9" s="25">
        <v>32475205002</v>
      </c>
      <c r="P9" s="46"/>
      <c r="Q9" s="25">
        <v>3062364042</v>
      </c>
    </row>
    <row r="10" spans="1:17" s="45" customFormat="1" ht="40.5" customHeight="1">
      <c r="A10" s="49" t="s">
        <v>110</v>
      </c>
      <c r="B10" s="46"/>
      <c r="C10" s="100">
        <v>7023756</v>
      </c>
      <c r="D10" s="46"/>
      <c r="E10" s="25">
        <v>62599853821</v>
      </c>
      <c r="F10" s="46"/>
      <c r="G10" s="25">
        <v>50134306658</v>
      </c>
      <c r="H10" s="46"/>
      <c r="I10" s="25">
        <v>12465547163</v>
      </c>
      <c r="J10" s="46"/>
      <c r="K10" s="100">
        <v>7232564</v>
      </c>
      <c r="L10" s="46"/>
      <c r="M10" s="25">
        <v>73031365639</v>
      </c>
      <c r="N10" s="46"/>
      <c r="O10" s="25">
        <v>59399586326</v>
      </c>
      <c r="P10" s="46"/>
      <c r="Q10" s="25">
        <v>13631779313</v>
      </c>
    </row>
    <row r="11" spans="1:17" s="45" customFormat="1" ht="40.5" customHeight="1">
      <c r="A11" s="49" t="s">
        <v>90</v>
      </c>
      <c r="B11" s="46"/>
      <c r="C11" s="100">
        <v>19600000</v>
      </c>
      <c r="D11" s="46"/>
      <c r="E11" s="25">
        <v>193700845023</v>
      </c>
      <c r="F11" s="46"/>
      <c r="G11" s="25">
        <v>201469822013</v>
      </c>
      <c r="H11" s="46"/>
      <c r="I11" s="25">
        <v>-7768976990</v>
      </c>
      <c r="J11" s="46"/>
      <c r="K11" s="100">
        <v>19600001</v>
      </c>
      <c r="L11" s="46"/>
      <c r="M11" s="25">
        <v>193700845024</v>
      </c>
      <c r="N11" s="46"/>
      <c r="O11" s="25">
        <v>201469831908</v>
      </c>
      <c r="P11" s="46"/>
      <c r="Q11" s="25">
        <v>-7768986884</v>
      </c>
    </row>
    <row r="12" spans="1:17" s="45" customFormat="1" ht="40.5" customHeight="1">
      <c r="A12" s="49" t="s">
        <v>154</v>
      </c>
      <c r="B12" s="46"/>
      <c r="C12" s="100">
        <v>120000</v>
      </c>
      <c r="D12" s="46"/>
      <c r="E12" s="25">
        <v>5503124641</v>
      </c>
      <c r="F12" s="46"/>
      <c r="G12" s="25">
        <v>5688283884</v>
      </c>
      <c r="H12" s="46"/>
      <c r="I12" s="25">
        <v>-185159243</v>
      </c>
      <c r="J12" s="46"/>
      <c r="K12" s="100">
        <v>120000</v>
      </c>
      <c r="L12" s="46"/>
      <c r="M12" s="25">
        <v>5503124641</v>
      </c>
      <c r="N12" s="46"/>
      <c r="O12" s="25">
        <v>5688283884</v>
      </c>
      <c r="P12" s="46"/>
      <c r="Q12" s="25">
        <v>-185159243</v>
      </c>
    </row>
    <row r="13" spans="1:17" s="45" customFormat="1" ht="40.5" customHeight="1">
      <c r="A13" s="49" t="s">
        <v>89</v>
      </c>
      <c r="B13" s="46"/>
      <c r="C13" s="100">
        <v>100000</v>
      </c>
      <c r="D13" s="46"/>
      <c r="E13" s="25">
        <v>2385720005</v>
      </c>
      <c r="F13" s="46"/>
      <c r="G13" s="25">
        <v>2361550005</v>
      </c>
      <c r="H13" s="46"/>
      <c r="I13" s="25">
        <v>24170000</v>
      </c>
      <c r="J13" s="46"/>
      <c r="K13" s="100">
        <v>3270000</v>
      </c>
      <c r="L13" s="46"/>
      <c r="M13" s="25">
        <v>78421465990</v>
      </c>
      <c r="N13" s="46"/>
      <c r="O13" s="25">
        <v>75015907916</v>
      </c>
      <c r="P13" s="46"/>
      <c r="Q13" s="25">
        <v>3405558074</v>
      </c>
    </row>
    <row r="14" spans="1:17" s="45" customFormat="1" ht="40.5" customHeight="1">
      <c r="A14" s="49" t="s">
        <v>91</v>
      </c>
      <c r="B14" s="46"/>
      <c r="C14" s="122">
        <v>0</v>
      </c>
      <c r="D14" s="46"/>
      <c r="E14" s="122">
        <v>0</v>
      </c>
      <c r="F14" s="46"/>
      <c r="G14" s="122">
        <v>0</v>
      </c>
      <c r="H14" s="46"/>
      <c r="I14" s="122">
        <v>0</v>
      </c>
      <c r="J14" s="46"/>
      <c r="K14" s="100">
        <v>2800000</v>
      </c>
      <c r="L14" s="46"/>
      <c r="M14" s="25">
        <v>48770423100</v>
      </c>
      <c r="N14" s="46"/>
      <c r="O14" s="25">
        <v>47809182028</v>
      </c>
      <c r="P14" s="46"/>
      <c r="Q14" s="25">
        <v>961241072</v>
      </c>
    </row>
    <row r="15" spans="1:17" s="45" customFormat="1" ht="40.5" customHeight="1">
      <c r="A15" s="49" t="s">
        <v>88</v>
      </c>
      <c r="B15" s="46"/>
      <c r="C15" s="122">
        <v>0</v>
      </c>
      <c r="D15" s="46"/>
      <c r="E15" s="122">
        <v>0</v>
      </c>
      <c r="F15" s="46"/>
      <c r="G15" s="122">
        <v>0</v>
      </c>
      <c r="H15" s="46"/>
      <c r="I15" s="122">
        <v>0</v>
      </c>
      <c r="J15" s="46"/>
      <c r="K15" s="100">
        <v>6600000</v>
      </c>
      <c r="L15" s="46"/>
      <c r="M15" s="25">
        <v>88834198278</v>
      </c>
      <c r="N15" s="46"/>
      <c r="O15" s="25">
        <v>78543087709</v>
      </c>
      <c r="P15" s="46"/>
      <c r="Q15" s="25">
        <v>10291110569</v>
      </c>
    </row>
    <row r="16" spans="1:17" s="45" customFormat="1" ht="40.5" customHeight="1">
      <c r="A16" s="49" t="s">
        <v>86</v>
      </c>
      <c r="B16" s="46"/>
      <c r="C16" s="122">
        <v>0</v>
      </c>
      <c r="D16" s="46"/>
      <c r="E16" s="122">
        <v>0</v>
      </c>
      <c r="F16" s="46"/>
      <c r="G16" s="122">
        <v>0</v>
      </c>
      <c r="H16" s="46"/>
      <c r="I16" s="122">
        <v>0</v>
      </c>
      <c r="J16" s="46"/>
      <c r="K16" s="100">
        <v>900000</v>
      </c>
      <c r="L16" s="46"/>
      <c r="M16" s="25">
        <v>26587014646</v>
      </c>
      <c r="N16" s="46"/>
      <c r="O16" s="25">
        <v>24613741240</v>
      </c>
      <c r="P16" s="46"/>
      <c r="Q16" s="25">
        <v>1973273406</v>
      </c>
    </row>
    <row r="17" spans="1:21" s="45" customFormat="1" ht="40.5" customHeight="1">
      <c r="A17" s="49" t="s">
        <v>113</v>
      </c>
      <c r="B17" s="46"/>
      <c r="C17" s="122">
        <v>0</v>
      </c>
      <c r="D17" s="46"/>
      <c r="E17" s="122">
        <v>0</v>
      </c>
      <c r="F17" s="46"/>
      <c r="G17" s="122">
        <v>0</v>
      </c>
      <c r="H17" s="46"/>
      <c r="I17" s="122">
        <v>0</v>
      </c>
      <c r="J17" s="46"/>
      <c r="K17" s="100">
        <v>20000000</v>
      </c>
      <c r="L17" s="46"/>
      <c r="M17" s="25">
        <v>31256135637</v>
      </c>
      <c r="N17" s="46"/>
      <c r="O17" s="25">
        <v>25507428046</v>
      </c>
      <c r="P17" s="46"/>
      <c r="Q17" s="25">
        <v>5748707591</v>
      </c>
      <c r="U17" s="90"/>
    </row>
    <row r="18" spans="1:21" s="45" customFormat="1" ht="40.5" customHeight="1">
      <c r="A18" s="49" t="s">
        <v>85</v>
      </c>
      <c r="B18" s="46"/>
      <c r="C18" s="122">
        <v>0</v>
      </c>
      <c r="D18" s="46"/>
      <c r="E18" s="122">
        <v>0</v>
      </c>
      <c r="F18" s="46"/>
      <c r="G18" s="122">
        <v>0</v>
      </c>
      <c r="H18" s="46"/>
      <c r="I18" s="122">
        <v>0</v>
      </c>
      <c r="J18" s="46"/>
      <c r="K18" s="100">
        <v>2387642</v>
      </c>
      <c r="L18" s="46"/>
      <c r="M18" s="25">
        <v>188418968511</v>
      </c>
      <c r="N18" s="46"/>
      <c r="O18" s="25">
        <v>139543835187</v>
      </c>
      <c r="P18" s="46"/>
      <c r="Q18" s="25">
        <v>48875133324</v>
      </c>
      <c r="U18" s="90"/>
    </row>
    <row r="19" spans="1:21" s="45" customFormat="1" ht="40.5" customHeight="1">
      <c r="A19" s="49" t="s">
        <v>95</v>
      </c>
      <c r="B19" s="46"/>
      <c r="C19" s="122">
        <v>0</v>
      </c>
      <c r="D19" s="46"/>
      <c r="E19" s="122">
        <v>0</v>
      </c>
      <c r="F19" s="46"/>
      <c r="G19" s="122">
        <v>0</v>
      </c>
      <c r="H19" s="46"/>
      <c r="I19" s="122">
        <v>0</v>
      </c>
      <c r="J19" s="46"/>
      <c r="K19" s="100">
        <v>3400000</v>
      </c>
      <c r="L19" s="46"/>
      <c r="M19" s="25">
        <v>65957357140</v>
      </c>
      <c r="N19" s="46"/>
      <c r="O19" s="25">
        <v>47421803766</v>
      </c>
      <c r="P19" s="46"/>
      <c r="Q19" s="25">
        <v>18535553374</v>
      </c>
      <c r="U19" s="90"/>
    </row>
    <row r="20" spans="1:21" s="45" customFormat="1" ht="40.5" customHeight="1">
      <c r="A20" s="49" t="s">
        <v>97</v>
      </c>
      <c r="B20" s="46"/>
      <c r="C20" s="122">
        <v>0</v>
      </c>
      <c r="D20" s="46"/>
      <c r="E20" s="122">
        <v>0</v>
      </c>
      <c r="F20" s="46"/>
      <c r="G20" s="122">
        <v>0</v>
      </c>
      <c r="H20" s="46"/>
      <c r="I20" s="122">
        <v>0</v>
      </c>
      <c r="J20" s="46"/>
      <c r="K20" s="100">
        <v>2000000</v>
      </c>
      <c r="L20" s="46"/>
      <c r="M20" s="25">
        <v>21726269106</v>
      </c>
      <c r="N20" s="46"/>
      <c r="O20" s="25">
        <v>21726269106</v>
      </c>
      <c r="P20" s="46"/>
      <c r="Q20" s="122">
        <v>0</v>
      </c>
      <c r="U20" s="90"/>
    </row>
    <row r="21" spans="1:21" s="45" customFormat="1" ht="40.5" customHeight="1">
      <c r="A21" s="49" t="s">
        <v>93</v>
      </c>
      <c r="B21" s="46"/>
      <c r="C21" s="122">
        <v>0</v>
      </c>
      <c r="D21" s="46"/>
      <c r="E21" s="122">
        <v>0</v>
      </c>
      <c r="F21" s="46"/>
      <c r="G21" s="122">
        <v>0</v>
      </c>
      <c r="H21" s="46"/>
      <c r="I21" s="122">
        <v>0</v>
      </c>
      <c r="J21" s="46"/>
      <c r="K21" s="100">
        <v>54400000</v>
      </c>
      <c r="L21" s="46"/>
      <c r="M21" s="25">
        <v>205314019690</v>
      </c>
      <c r="N21" s="46"/>
      <c r="O21" s="25">
        <v>227362254627</v>
      </c>
      <c r="P21" s="46"/>
      <c r="Q21" s="25">
        <v>-22048234937</v>
      </c>
    </row>
    <row r="22" spans="1:21" s="45" customFormat="1" ht="40.5" customHeight="1">
      <c r="A22" s="49" t="s">
        <v>126</v>
      </c>
      <c r="B22" s="46"/>
      <c r="C22" s="122">
        <v>0</v>
      </c>
      <c r="D22" s="46"/>
      <c r="E22" s="122">
        <v>0</v>
      </c>
      <c r="F22" s="46"/>
      <c r="G22" s="122">
        <v>0</v>
      </c>
      <c r="H22" s="46"/>
      <c r="I22" s="122">
        <v>0</v>
      </c>
      <c r="J22" s="46"/>
      <c r="K22" s="100">
        <v>2532400</v>
      </c>
      <c r="L22" s="46"/>
      <c r="M22" s="25">
        <v>87721320773</v>
      </c>
      <c r="N22" s="46"/>
      <c r="O22" s="25">
        <v>63934170144</v>
      </c>
      <c r="P22" s="46"/>
      <c r="Q22" s="25">
        <v>23787150629</v>
      </c>
    </row>
    <row r="23" spans="1:21" s="45" customFormat="1" ht="40.5" customHeight="1">
      <c r="A23" s="49" t="s">
        <v>84</v>
      </c>
      <c r="B23" s="46"/>
      <c r="C23" s="122">
        <v>0</v>
      </c>
      <c r="D23" s="46"/>
      <c r="E23" s="122">
        <v>0</v>
      </c>
      <c r="F23" s="46"/>
      <c r="G23" s="122">
        <v>0</v>
      </c>
      <c r="H23" s="46"/>
      <c r="I23" s="122">
        <v>0</v>
      </c>
      <c r="J23" s="46"/>
      <c r="K23" s="100">
        <v>1520131</v>
      </c>
      <c r="L23" s="46"/>
      <c r="M23" s="25">
        <v>246206353242</v>
      </c>
      <c r="N23" s="46"/>
      <c r="O23" s="25">
        <v>173940304790</v>
      </c>
      <c r="P23" s="46"/>
      <c r="Q23" s="25">
        <v>72266048452</v>
      </c>
    </row>
    <row r="24" spans="1:21" s="45" customFormat="1" ht="40.5" customHeight="1">
      <c r="A24" s="49" t="s">
        <v>94</v>
      </c>
      <c r="B24" s="46"/>
      <c r="C24" s="122">
        <v>0</v>
      </c>
      <c r="D24" s="46"/>
      <c r="E24" s="122">
        <v>0</v>
      </c>
      <c r="F24" s="46"/>
      <c r="G24" s="122">
        <v>0</v>
      </c>
      <c r="H24" s="46"/>
      <c r="I24" s="122">
        <v>0</v>
      </c>
      <c r="J24" s="46"/>
      <c r="K24" s="100">
        <v>2000000</v>
      </c>
      <c r="L24" s="46"/>
      <c r="M24" s="25">
        <v>42228677185</v>
      </c>
      <c r="N24" s="46"/>
      <c r="O24" s="25">
        <v>36628247757</v>
      </c>
      <c r="P24" s="46"/>
      <c r="Q24" s="25">
        <v>5600429428</v>
      </c>
    </row>
    <row r="25" spans="1:21" s="45" customFormat="1" ht="40.5" customHeight="1">
      <c r="A25" s="49" t="s">
        <v>87</v>
      </c>
      <c r="B25" s="46"/>
      <c r="C25" s="122">
        <v>0</v>
      </c>
      <c r="D25" s="46"/>
      <c r="E25" s="122">
        <v>0</v>
      </c>
      <c r="F25" s="46"/>
      <c r="G25" s="122">
        <v>0</v>
      </c>
      <c r="H25" s="46"/>
      <c r="I25" s="122">
        <v>0</v>
      </c>
      <c r="J25" s="46"/>
      <c r="K25" s="100">
        <v>2500000</v>
      </c>
      <c r="L25" s="46"/>
      <c r="M25" s="25">
        <v>51190150274</v>
      </c>
      <c r="N25" s="46"/>
      <c r="O25" s="25">
        <v>36488507403</v>
      </c>
      <c r="P25" s="46"/>
      <c r="Q25" s="25">
        <v>14701642871</v>
      </c>
    </row>
    <row r="26" spans="1:21" s="45" customFormat="1" ht="40.5" customHeight="1">
      <c r="A26" s="49" t="s">
        <v>116</v>
      </c>
      <c r="B26" s="46"/>
      <c r="C26" s="122">
        <v>0</v>
      </c>
      <c r="D26" s="46"/>
      <c r="E26" s="122">
        <v>0</v>
      </c>
      <c r="F26" s="46"/>
      <c r="G26" s="122">
        <v>0</v>
      </c>
      <c r="H26" s="46"/>
      <c r="I26" s="122">
        <v>0</v>
      </c>
      <c r="J26" s="46"/>
      <c r="K26" s="100">
        <v>500000</v>
      </c>
      <c r="L26" s="46"/>
      <c r="M26" s="25">
        <v>6681010112</v>
      </c>
      <c r="N26" s="46"/>
      <c r="O26" s="25">
        <v>16507846545</v>
      </c>
      <c r="P26" s="46"/>
      <c r="Q26" s="25">
        <v>-9826836433</v>
      </c>
    </row>
    <row r="27" spans="1:21" s="45" customFormat="1" ht="40.5" customHeight="1">
      <c r="A27" s="49" t="s">
        <v>102</v>
      </c>
      <c r="B27" s="46"/>
      <c r="C27" s="122">
        <v>0</v>
      </c>
      <c r="D27" s="46"/>
      <c r="E27" s="122">
        <v>0</v>
      </c>
      <c r="F27" s="46"/>
      <c r="G27" s="122">
        <v>0</v>
      </c>
      <c r="H27" s="46"/>
      <c r="I27" s="122">
        <v>0</v>
      </c>
      <c r="J27" s="46"/>
      <c r="K27" s="100">
        <v>757575</v>
      </c>
      <c r="L27" s="46"/>
      <c r="M27" s="25">
        <v>68940532925</v>
      </c>
      <c r="N27" s="46"/>
      <c r="O27" s="25">
        <v>56928132276</v>
      </c>
      <c r="P27" s="46"/>
      <c r="Q27" s="25">
        <v>12012400649</v>
      </c>
    </row>
    <row r="28" spans="1:21" s="45" customFormat="1" ht="40.5" customHeight="1">
      <c r="A28" s="49" t="s">
        <v>124</v>
      </c>
      <c r="B28" s="46"/>
      <c r="C28" s="122">
        <v>0</v>
      </c>
      <c r="D28" s="46"/>
      <c r="E28" s="122">
        <v>0</v>
      </c>
      <c r="F28" s="46"/>
      <c r="G28" s="122">
        <v>0</v>
      </c>
      <c r="H28" s="46"/>
      <c r="I28" s="122">
        <v>0</v>
      </c>
      <c r="J28" s="46"/>
      <c r="K28" s="100">
        <v>850000</v>
      </c>
      <c r="L28" s="46"/>
      <c r="M28" s="25">
        <v>16484828388</v>
      </c>
      <c r="N28" s="46"/>
      <c r="O28" s="25">
        <v>12113074405</v>
      </c>
      <c r="P28" s="46"/>
      <c r="Q28" s="25">
        <v>4371753983</v>
      </c>
    </row>
    <row r="29" spans="1:21" s="45" customFormat="1" ht="40.5" customHeight="1">
      <c r="A29" s="49" t="s">
        <v>92</v>
      </c>
      <c r="B29" s="46"/>
      <c r="C29" s="122">
        <v>0</v>
      </c>
      <c r="D29" s="46"/>
      <c r="E29" s="122">
        <v>0</v>
      </c>
      <c r="F29" s="46"/>
      <c r="G29" s="122">
        <v>0</v>
      </c>
      <c r="H29" s="46"/>
      <c r="I29" s="122">
        <v>0</v>
      </c>
      <c r="J29" s="46"/>
      <c r="K29" s="100">
        <v>450000</v>
      </c>
      <c r="L29" s="46"/>
      <c r="M29" s="25">
        <v>73166025182</v>
      </c>
      <c r="N29" s="46"/>
      <c r="O29" s="25">
        <v>64935323946</v>
      </c>
      <c r="P29" s="46"/>
      <c r="Q29" s="25">
        <v>8230701236</v>
      </c>
    </row>
    <row r="30" spans="1:21" s="45" customFormat="1" ht="40.5" customHeight="1">
      <c r="A30" s="49" t="s">
        <v>140</v>
      </c>
      <c r="B30" s="46"/>
      <c r="C30" s="122">
        <v>0</v>
      </c>
      <c r="D30" s="46"/>
      <c r="E30" s="122">
        <v>0</v>
      </c>
      <c r="F30" s="46"/>
      <c r="G30" s="122">
        <v>0</v>
      </c>
      <c r="H30" s="46"/>
      <c r="I30" s="122">
        <v>0</v>
      </c>
      <c r="J30" s="46"/>
      <c r="K30" s="100">
        <v>4482223</v>
      </c>
      <c r="L30" s="46"/>
      <c r="M30" s="25">
        <v>63738825799</v>
      </c>
      <c r="N30" s="46"/>
      <c r="O30" s="25">
        <v>63734299930</v>
      </c>
      <c r="P30" s="46"/>
      <c r="Q30" s="25">
        <v>4525869</v>
      </c>
    </row>
    <row r="31" spans="1:21" s="45" customFormat="1" ht="40.5" customHeight="1">
      <c r="A31" s="49" t="s">
        <v>107</v>
      </c>
      <c r="B31" s="46"/>
      <c r="C31" s="122">
        <v>0</v>
      </c>
      <c r="D31" s="46"/>
      <c r="E31" s="122">
        <v>0</v>
      </c>
      <c r="F31" s="46"/>
      <c r="G31" s="122">
        <v>0</v>
      </c>
      <c r="H31" s="46"/>
      <c r="I31" s="122">
        <v>0</v>
      </c>
      <c r="J31" s="46"/>
      <c r="K31" s="100">
        <v>100000</v>
      </c>
      <c r="L31" s="46"/>
      <c r="M31" s="25">
        <v>584501417</v>
      </c>
      <c r="N31" s="46"/>
      <c r="O31" s="25">
        <v>542477737</v>
      </c>
      <c r="P31" s="46"/>
      <c r="Q31" s="25">
        <v>42023680</v>
      </c>
    </row>
    <row r="32" spans="1:21" s="45" customFormat="1" ht="40.5" customHeight="1">
      <c r="A32" s="49" t="s">
        <v>144</v>
      </c>
      <c r="B32" s="46"/>
      <c r="C32" s="122">
        <v>0</v>
      </c>
      <c r="D32" s="46"/>
      <c r="E32" s="122">
        <v>0</v>
      </c>
      <c r="F32" s="46"/>
      <c r="G32" s="122">
        <v>0</v>
      </c>
      <c r="H32" s="46"/>
      <c r="I32" s="122">
        <v>0</v>
      </c>
      <c r="J32" s="46"/>
      <c r="K32" s="100">
        <v>550000</v>
      </c>
      <c r="L32" s="46"/>
      <c r="M32" s="25">
        <v>25527253776</v>
      </c>
      <c r="N32" s="46"/>
      <c r="O32" s="25">
        <v>26867363497</v>
      </c>
      <c r="P32" s="46"/>
      <c r="Q32" s="25">
        <v>-1340109721</v>
      </c>
    </row>
    <row r="33" spans="1:17" s="45" customFormat="1" ht="40.5" customHeight="1">
      <c r="A33" s="49" t="s">
        <v>109</v>
      </c>
      <c r="B33" s="46"/>
      <c r="C33" s="122">
        <v>0</v>
      </c>
      <c r="D33" s="46"/>
      <c r="E33" s="122">
        <v>0</v>
      </c>
      <c r="F33" s="46"/>
      <c r="G33" s="122">
        <v>0</v>
      </c>
      <c r="H33" s="46"/>
      <c r="I33" s="122">
        <v>0</v>
      </c>
      <c r="J33" s="46"/>
      <c r="K33" s="100">
        <v>3831250</v>
      </c>
      <c r="L33" s="46"/>
      <c r="M33" s="25">
        <v>45395886459</v>
      </c>
      <c r="N33" s="46"/>
      <c r="O33" s="25">
        <v>50277662310</v>
      </c>
      <c r="P33" s="46"/>
      <c r="Q33" s="25">
        <v>-4881775851</v>
      </c>
    </row>
    <row r="34" spans="1:17" s="45" customFormat="1" ht="40.5" customHeight="1">
      <c r="A34" s="49" t="s">
        <v>118</v>
      </c>
      <c r="B34" s="46"/>
      <c r="C34" s="122">
        <v>0</v>
      </c>
      <c r="D34" s="46"/>
      <c r="E34" s="122">
        <v>0</v>
      </c>
      <c r="F34" s="46"/>
      <c r="G34" s="122">
        <v>0</v>
      </c>
      <c r="H34" s="46"/>
      <c r="I34" s="122">
        <v>0</v>
      </c>
      <c r="J34" s="46"/>
      <c r="K34" s="100">
        <v>258212</v>
      </c>
      <c r="L34" s="46"/>
      <c r="M34" s="25">
        <v>9776111905</v>
      </c>
      <c r="N34" s="46"/>
      <c r="O34" s="25">
        <v>7740884249</v>
      </c>
      <c r="P34" s="46"/>
      <c r="Q34" s="25">
        <v>2035227656</v>
      </c>
    </row>
    <row r="35" spans="1:17" s="45" customFormat="1" ht="40.5" customHeight="1">
      <c r="A35" s="49" t="s">
        <v>125</v>
      </c>
      <c r="B35" s="46"/>
      <c r="C35" s="122">
        <v>0</v>
      </c>
      <c r="D35" s="46"/>
      <c r="E35" s="122">
        <v>0</v>
      </c>
      <c r="F35" s="46"/>
      <c r="G35" s="122">
        <v>0</v>
      </c>
      <c r="H35" s="46"/>
      <c r="I35" s="122">
        <v>0</v>
      </c>
      <c r="J35" s="46"/>
      <c r="K35" s="100">
        <v>84176</v>
      </c>
      <c r="L35" s="46"/>
      <c r="M35" s="25">
        <v>3126103726</v>
      </c>
      <c r="N35" s="46"/>
      <c r="O35" s="25">
        <v>1769336418</v>
      </c>
      <c r="P35" s="46"/>
      <c r="Q35" s="25">
        <v>1356767308</v>
      </c>
    </row>
    <row r="36" spans="1:17" s="45" customFormat="1" ht="40.5" customHeight="1">
      <c r="A36" s="49" t="s">
        <v>117</v>
      </c>
      <c r="B36" s="46"/>
      <c r="C36" s="122">
        <v>0</v>
      </c>
      <c r="D36" s="46"/>
      <c r="E36" s="122">
        <v>0</v>
      </c>
      <c r="F36" s="46"/>
      <c r="G36" s="122">
        <v>0</v>
      </c>
      <c r="H36" s="46"/>
      <c r="I36" s="122">
        <v>0</v>
      </c>
      <c r="J36" s="46"/>
      <c r="K36" s="100">
        <v>268970</v>
      </c>
      <c r="L36" s="46"/>
      <c r="M36" s="25">
        <v>729116982</v>
      </c>
      <c r="N36" s="46"/>
      <c r="O36" s="25">
        <v>592283126</v>
      </c>
      <c r="P36" s="46"/>
      <c r="Q36" s="25">
        <v>136833856</v>
      </c>
    </row>
    <row r="37" spans="1:17" s="45" customFormat="1" ht="40.5" customHeight="1">
      <c r="A37" s="49" t="s">
        <v>145</v>
      </c>
      <c r="B37" s="46"/>
      <c r="C37" s="122">
        <v>0</v>
      </c>
      <c r="D37" s="46"/>
      <c r="E37" s="122">
        <v>0</v>
      </c>
      <c r="F37" s="46"/>
      <c r="G37" s="122">
        <v>0</v>
      </c>
      <c r="H37" s="46"/>
      <c r="I37" s="122">
        <v>0</v>
      </c>
      <c r="J37" s="46"/>
      <c r="K37" s="100">
        <v>138694</v>
      </c>
      <c r="L37" s="46"/>
      <c r="M37" s="25">
        <v>4466948177</v>
      </c>
      <c r="N37" s="46"/>
      <c r="O37" s="25">
        <v>3192922283</v>
      </c>
      <c r="P37" s="46"/>
      <c r="Q37" s="25">
        <v>1274025894</v>
      </c>
    </row>
    <row r="38" spans="1:17" s="45" customFormat="1" ht="40.5" customHeight="1">
      <c r="A38" s="49" t="s">
        <v>115</v>
      </c>
      <c r="B38" s="46"/>
      <c r="C38" s="122">
        <v>0</v>
      </c>
      <c r="D38" s="46"/>
      <c r="E38" s="122">
        <v>0</v>
      </c>
      <c r="F38" s="46"/>
      <c r="G38" s="122">
        <v>0</v>
      </c>
      <c r="H38" s="46"/>
      <c r="I38" s="122">
        <v>0</v>
      </c>
      <c r="J38" s="46"/>
      <c r="K38" s="100">
        <v>1613822</v>
      </c>
      <c r="L38" s="46"/>
      <c r="M38" s="25">
        <v>5732749897</v>
      </c>
      <c r="N38" s="46"/>
      <c r="O38" s="25">
        <v>4829805681</v>
      </c>
      <c r="P38" s="46"/>
      <c r="Q38" s="25">
        <v>902944216</v>
      </c>
    </row>
    <row r="39" spans="1:17" s="45" customFormat="1" ht="40.5" customHeight="1">
      <c r="A39" s="49" t="s">
        <v>139</v>
      </c>
      <c r="B39" s="46"/>
      <c r="C39" s="122">
        <v>0</v>
      </c>
      <c r="D39" s="46"/>
      <c r="E39" s="122">
        <v>0</v>
      </c>
      <c r="F39" s="46"/>
      <c r="G39" s="122">
        <v>0</v>
      </c>
      <c r="H39" s="46"/>
      <c r="I39" s="122">
        <v>0</v>
      </c>
      <c r="J39" s="46"/>
      <c r="K39" s="100">
        <v>29400</v>
      </c>
      <c r="L39" s="46"/>
      <c r="M39" s="25">
        <v>209134609</v>
      </c>
      <c r="N39" s="46"/>
      <c r="O39" s="25">
        <v>147810288</v>
      </c>
      <c r="P39" s="46"/>
      <c r="Q39" s="25">
        <v>61324321</v>
      </c>
    </row>
    <row r="40" spans="1:17" s="45" customFormat="1" ht="40.5" customHeight="1">
      <c r="A40" s="49" t="s">
        <v>128</v>
      </c>
      <c r="B40" s="46"/>
      <c r="C40" s="122">
        <v>0</v>
      </c>
      <c r="D40" s="46"/>
      <c r="E40" s="122">
        <v>0</v>
      </c>
      <c r="F40" s="46"/>
      <c r="G40" s="122">
        <v>0</v>
      </c>
      <c r="H40" s="46"/>
      <c r="I40" s="122">
        <v>0</v>
      </c>
      <c r="J40" s="46"/>
      <c r="K40" s="100">
        <v>11013</v>
      </c>
      <c r="L40" s="46"/>
      <c r="M40" s="25">
        <v>476773384</v>
      </c>
      <c r="N40" s="46"/>
      <c r="O40" s="25">
        <v>358247492</v>
      </c>
      <c r="P40" s="46"/>
      <c r="Q40" s="25">
        <v>118525892</v>
      </c>
    </row>
    <row r="41" spans="1:17" s="45" customFormat="1" ht="40.5" customHeight="1">
      <c r="A41" s="49" t="s">
        <v>146</v>
      </c>
      <c r="B41" s="46"/>
      <c r="C41" s="122">
        <v>0</v>
      </c>
      <c r="D41" s="46"/>
      <c r="E41" s="122">
        <v>0</v>
      </c>
      <c r="F41" s="46"/>
      <c r="G41" s="122">
        <v>0</v>
      </c>
      <c r="H41" s="46"/>
      <c r="I41" s="122">
        <v>0</v>
      </c>
      <c r="J41" s="46"/>
      <c r="K41" s="100">
        <v>1451</v>
      </c>
      <c r="L41" s="46"/>
      <c r="M41" s="25">
        <v>9695590</v>
      </c>
      <c r="N41" s="46"/>
      <c r="O41" s="25">
        <v>7987744</v>
      </c>
      <c r="P41" s="46"/>
      <c r="Q41" s="25">
        <v>1707846</v>
      </c>
    </row>
    <row r="42" spans="1:17" s="45" customFormat="1" ht="40.5" customHeight="1">
      <c r="A42" s="49" t="s">
        <v>141</v>
      </c>
      <c r="B42" s="46"/>
      <c r="C42" s="122">
        <v>0</v>
      </c>
      <c r="D42" s="46"/>
      <c r="E42" s="122">
        <v>0</v>
      </c>
      <c r="F42" s="46"/>
      <c r="G42" s="122">
        <v>0</v>
      </c>
      <c r="H42" s="46"/>
      <c r="I42" s="122">
        <v>0</v>
      </c>
      <c r="J42" s="46"/>
      <c r="K42" s="100">
        <v>61250</v>
      </c>
      <c r="L42" s="46"/>
      <c r="M42" s="25">
        <v>192398384</v>
      </c>
      <c r="N42" s="46"/>
      <c r="O42" s="25">
        <v>116603276</v>
      </c>
      <c r="P42" s="46"/>
      <c r="Q42" s="25">
        <v>75795108</v>
      </c>
    </row>
    <row r="43" spans="1:17" s="45" customFormat="1" ht="40.5" customHeight="1">
      <c r="A43" s="49" t="s">
        <v>143</v>
      </c>
      <c r="B43" s="46"/>
      <c r="C43" s="122">
        <v>0</v>
      </c>
      <c r="D43" s="46"/>
      <c r="E43" s="122">
        <v>0</v>
      </c>
      <c r="F43" s="46"/>
      <c r="G43" s="122">
        <v>0</v>
      </c>
      <c r="H43" s="46"/>
      <c r="I43" s="122">
        <v>0</v>
      </c>
      <c r="J43" s="46"/>
      <c r="K43" s="100">
        <v>303736</v>
      </c>
      <c r="L43" s="46"/>
      <c r="M43" s="25">
        <v>9859189226</v>
      </c>
      <c r="N43" s="46"/>
      <c r="O43" s="25">
        <v>6171439383</v>
      </c>
      <c r="P43" s="46"/>
      <c r="Q43" s="25">
        <v>3687749843</v>
      </c>
    </row>
    <row r="44" spans="1:17" s="45" customFormat="1" ht="40.5" customHeight="1">
      <c r="A44" s="49" t="s">
        <v>127</v>
      </c>
      <c r="B44" s="46"/>
      <c r="C44" s="122">
        <v>0</v>
      </c>
      <c r="D44" s="46"/>
      <c r="E44" s="122">
        <v>0</v>
      </c>
      <c r="F44" s="46"/>
      <c r="G44" s="122">
        <v>0</v>
      </c>
      <c r="H44" s="46"/>
      <c r="I44" s="122">
        <v>0</v>
      </c>
      <c r="J44" s="46"/>
      <c r="K44" s="100">
        <v>2300000</v>
      </c>
      <c r="L44" s="46"/>
      <c r="M44" s="25">
        <v>41445756553</v>
      </c>
      <c r="N44" s="46"/>
      <c r="O44" s="25">
        <v>48385240631</v>
      </c>
      <c r="P44" s="46"/>
      <c r="Q44" s="25">
        <v>-6939484078</v>
      </c>
    </row>
    <row r="45" spans="1:17" ht="34.5" customHeight="1" thickBot="1">
      <c r="A45" s="37"/>
      <c r="B45" s="37"/>
      <c r="C45" s="38"/>
      <c r="D45" s="37"/>
      <c r="E45" s="62">
        <f>SUM(E9:E44)</f>
        <v>299727112534</v>
      </c>
      <c r="F45" s="37"/>
      <c r="G45" s="62">
        <f>SUM(G9:G44)</f>
        <v>292129167562</v>
      </c>
      <c r="H45" s="37"/>
      <c r="I45" s="62">
        <f>SUM(I9:I44)</f>
        <v>7597944972</v>
      </c>
      <c r="J45" s="37"/>
      <c r="K45" s="38"/>
      <c r="L45" s="37"/>
      <c r="M45" s="62">
        <f>SUM(M9:M44)</f>
        <v>1866948100411</v>
      </c>
      <c r="N45" s="37"/>
      <c r="O45" s="62">
        <f>SUM(O9:O44)</f>
        <v>1662786388056</v>
      </c>
      <c r="P45" s="37"/>
      <c r="Q45" s="62">
        <f>SUM(Q9:Q44)</f>
        <v>204161712355</v>
      </c>
    </row>
    <row r="46" spans="1:17" ht="28.5" thickTop="1">
      <c r="C46" s="100"/>
      <c r="I46" s="25"/>
      <c r="K46" s="100"/>
      <c r="M46" s="25"/>
    </row>
    <row r="47" spans="1:17">
      <c r="A47" s="37"/>
      <c r="B47" s="37"/>
      <c r="C47" s="38"/>
      <c r="D47" s="37"/>
      <c r="E47" s="37"/>
      <c r="F47" s="37"/>
      <c r="G47" s="37"/>
      <c r="H47" s="37"/>
      <c r="I47" s="37"/>
      <c r="J47" s="37"/>
      <c r="K47" s="38"/>
      <c r="L47" s="37"/>
      <c r="M47" s="37"/>
      <c r="N47" s="37"/>
      <c r="O47" s="37"/>
      <c r="P47" s="37"/>
    </row>
    <row r="48" spans="1:17">
      <c r="A48" s="37"/>
      <c r="B48" s="37"/>
      <c r="C48" s="38"/>
      <c r="D48" s="37"/>
      <c r="E48" s="37"/>
      <c r="F48" s="37"/>
      <c r="G48" s="37"/>
      <c r="H48" s="37"/>
      <c r="I48" s="37"/>
      <c r="J48" s="37"/>
      <c r="K48" s="38"/>
      <c r="L48" s="37"/>
      <c r="M48" s="37"/>
      <c r="N48" s="37"/>
      <c r="O48" s="37"/>
      <c r="P48" s="37"/>
    </row>
    <row r="49" spans="1:17">
      <c r="A49" s="37"/>
      <c r="B49" s="37"/>
      <c r="C49" s="38"/>
      <c r="D49" s="37"/>
      <c r="E49" s="37"/>
      <c r="F49" s="37"/>
      <c r="G49" s="37"/>
      <c r="H49" s="37"/>
      <c r="I49" s="37"/>
      <c r="J49" s="37"/>
      <c r="K49" s="38"/>
      <c r="L49" s="37"/>
      <c r="M49" s="37"/>
      <c r="N49" s="37"/>
      <c r="O49" s="37"/>
      <c r="P49" s="37"/>
    </row>
    <row r="50" spans="1:17">
      <c r="A50" s="37"/>
      <c r="B50" s="37"/>
      <c r="C50" s="38"/>
      <c r="D50" s="37"/>
      <c r="E50" s="37"/>
      <c r="F50" s="37"/>
      <c r="G50" s="37"/>
      <c r="H50" s="37"/>
      <c r="I50" s="37"/>
      <c r="J50" s="37"/>
      <c r="K50" s="38"/>
      <c r="L50" s="37"/>
      <c r="M50" s="37"/>
      <c r="N50" s="37"/>
      <c r="O50" s="37"/>
      <c r="P50" s="37"/>
    </row>
    <row r="51" spans="1:17">
      <c r="A51" s="37"/>
      <c r="B51" s="37"/>
      <c r="C51" s="38"/>
      <c r="D51" s="37"/>
      <c r="E51" s="37"/>
      <c r="F51" s="37"/>
      <c r="G51" s="37"/>
      <c r="H51" s="37"/>
      <c r="I51" s="37"/>
      <c r="J51" s="37"/>
      <c r="K51" s="38"/>
      <c r="L51" s="37"/>
      <c r="M51" s="37"/>
      <c r="N51" s="37"/>
      <c r="O51" s="37"/>
      <c r="P51" s="37"/>
    </row>
    <row r="52" spans="1:17">
      <c r="A52" s="37"/>
      <c r="B52" s="37"/>
      <c r="C52" s="38"/>
      <c r="D52" s="37"/>
      <c r="E52" s="37"/>
      <c r="F52" s="37"/>
      <c r="G52" s="37"/>
      <c r="H52" s="37"/>
      <c r="I52" s="37"/>
      <c r="J52" s="37"/>
      <c r="K52" s="38"/>
      <c r="L52" s="37"/>
      <c r="M52" s="37"/>
      <c r="N52" s="37"/>
      <c r="O52" s="37"/>
      <c r="P52" s="37"/>
    </row>
    <row r="54" spans="1:17">
      <c r="A54" s="37"/>
      <c r="B54" s="37"/>
      <c r="C54" s="38"/>
      <c r="D54" s="37"/>
      <c r="E54" s="37"/>
      <c r="F54" s="37"/>
      <c r="G54" s="37"/>
      <c r="H54" s="37"/>
      <c r="I54" s="37"/>
      <c r="J54" s="37"/>
      <c r="K54" s="38"/>
      <c r="L54" s="37"/>
      <c r="M54" s="37"/>
      <c r="N54" s="37"/>
      <c r="O54" s="37"/>
      <c r="P54" s="37"/>
    </row>
    <row r="55" spans="1:17">
      <c r="A55" s="37"/>
      <c r="B55" s="37"/>
      <c r="C55" s="38"/>
      <c r="D55" s="37"/>
      <c r="E55" s="37"/>
      <c r="F55" s="37"/>
      <c r="G55" s="37"/>
      <c r="H55" s="37"/>
      <c r="I55" s="37"/>
      <c r="J55" s="37"/>
      <c r="K55" s="38"/>
      <c r="L55" s="37"/>
      <c r="M55" s="37"/>
      <c r="N55" s="37"/>
      <c r="O55" s="37"/>
      <c r="P55" s="37"/>
    </row>
    <row r="56" spans="1:17">
      <c r="A56" s="37"/>
      <c r="B56" s="37"/>
      <c r="C56" s="38"/>
      <c r="D56" s="37"/>
      <c r="E56" s="37"/>
      <c r="F56" s="37"/>
      <c r="G56" s="37"/>
      <c r="H56" s="37"/>
      <c r="I56" s="37"/>
      <c r="J56" s="37"/>
      <c r="K56" s="38"/>
      <c r="L56" s="37"/>
      <c r="M56" s="37"/>
      <c r="N56" s="37"/>
      <c r="O56" s="37"/>
      <c r="P56" s="37"/>
    </row>
    <row r="58" spans="1:17">
      <c r="A58" s="37"/>
      <c r="B58" s="37"/>
      <c r="C58" s="38"/>
      <c r="D58" s="37"/>
      <c r="E58" s="37"/>
      <c r="F58" s="37"/>
      <c r="G58" s="37"/>
      <c r="H58" s="37"/>
      <c r="I58" s="37"/>
      <c r="J58" s="37"/>
      <c r="K58" s="38"/>
      <c r="L58" s="37"/>
      <c r="M58" s="37"/>
      <c r="N58" s="37"/>
      <c r="O58" s="37"/>
      <c r="P58" s="37"/>
    </row>
    <row r="59" spans="1:17">
      <c r="C59" s="103"/>
      <c r="D59" s="53"/>
      <c r="E59" s="53"/>
      <c r="F59" s="53"/>
      <c r="G59" s="53"/>
      <c r="H59" s="53"/>
      <c r="I59" s="53"/>
      <c r="J59" s="53"/>
      <c r="K59" s="103"/>
      <c r="L59" s="53"/>
      <c r="M59" s="53"/>
      <c r="N59" s="53"/>
      <c r="O59" s="53"/>
      <c r="P59" s="53"/>
      <c r="Q59" s="63"/>
    </row>
    <row r="60" spans="1:17">
      <c r="A60" s="37"/>
      <c r="B60" s="37"/>
      <c r="C60" s="38"/>
      <c r="D60" s="37"/>
      <c r="E60" s="37"/>
      <c r="F60" s="37"/>
      <c r="G60" s="37"/>
      <c r="H60" s="37"/>
      <c r="I60" s="37"/>
      <c r="J60" s="37"/>
      <c r="K60" s="38"/>
      <c r="L60" s="37"/>
      <c r="M60" s="37"/>
      <c r="N60" s="37"/>
      <c r="O60" s="37"/>
      <c r="P60" s="37"/>
    </row>
    <row r="61" spans="1:17">
      <c r="A61" s="37"/>
      <c r="B61" s="37"/>
      <c r="C61" s="38"/>
      <c r="D61" s="37"/>
      <c r="E61" s="37"/>
      <c r="F61" s="37"/>
      <c r="G61" s="37"/>
      <c r="H61" s="37"/>
      <c r="I61" s="37"/>
      <c r="J61" s="37"/>
      <c r="K61" s="38"/>
      <c r="L61" s="37"/>
      <c r="M61" s="37"/>
      <c r="N61" s="37"/>
      <c r="O61" s="37"/>
      <c r="P61" s="37"/>
    </row>
    <row r="62" spans="1:17">
      <c r="A62" s="37"/>
      <c r="B62" s="37"/>
      <c r="C62" s="38"/>
      <c r="D62" s="37"/>
      <c r="E62" s="37"/>
      <c r="F62" s="37"/>
      <c r="G62" s="37"/>
      <c r="H62" s="37"/>
      <c r="I62" s="37"/>
      <c r="J62" s="37"/>
      <c r="K62" s="38"/>
      <c r="L62" s="37"/>
      <c r="M62" s="37"/>
      <c r="N62" s="37"/>
      <c r="O62" s="37"/>
      <c r="P62" s="37"/>
    </row>
    <row r="63" spans="1:17">
      <c r="A63" s="37"/>
      <c r="B63" s="37"/>
      <c r="C63" s="38"/>
      <c r="D63" s="37"/>
      <c r="E63" s="37"/>
      <c r="F63" s="37"/>
      <c r="G63" s="37"/>
      <c r="H63" s="37"/>
      <c r="I63" s="37"/>
      <c r="J63" s="37"/>
      <c r="K63" s="38"/>
      <c r="L63" s="37"/>
      <c r="M63" s="37"/>
      <c r="N63" s="37"/>
      <c r="O63" s="37"/>
      <c r="P63" s="37"/>
    </row>
    <row r="64" spans="1:17">
      <c r="A64" s="37"/>
      <c r="B64" s="37"/>
      <c r="C64" s="38"/>
      <c r="D64" s="37"/>
      <c r="E64" s="37"/>
      <c r="F64" s="37"/>
      <c r="G64" s="37"/>
      <c r="H64" s="37"/>
      <c r="I64" s="37"/>
      <c r="J64" s="37"/>
      <c r="K64" s="38"/>
      <c r="L64" s="37"/>
      <c r="M64" s="37"/>
      <c r="N64" s="37"/>
      <c r="O64" s="37"/>
      <c r="P64" s="37"/>
    </row>
    <row r="65" spans="1:17">
      <c r="A65" s="37"/>
      <c r="B65" s="37"/>
      <c r="C65" s="38"/>
      <c r="D65" s="37"/>
      <c r="E65" s="37"/>
      <c r="F65" s="37"/>
      <c r="G65" s="37"/>
      <c r="H65" s="37"/>
      <c r="I65" s="37"/>
      <c r="J65" s="37"/>
      <c r="K65" s="38"/>
      <c r="L65" s="37"/>
      <c r="M65" s="37"/>
      <c r="N65" s="37"/>
      <c r="O65" s="37"/>
      <c r="P65" s="37"/>
    </row>
    <row r="66" spans="1:17" ht="30">
      <c r="C66" s="104"/>
      <c r="D66" s="53"/>
      <c r="E66" s="64"/>
      <c r="F66" s="53"/>
      <c r="G66" s="64"/>
      <c r="H66" s="53"/>
      <c r="I66" s="65"/>
      <c r="J66" s="53"/>
      <c r="K66" s="104"/>
      <c r="L66" s="53"/>
      <c r="M66" s="64"/>
      <c r="N66" s="53"/>
      <c r="O66" s="64"/>
      <c r="P66" s="53"/>
      <c r="Q66" s="66"/>
    </row>
    <row r="67" spans="1:17">
      <c r="A67" s="37"/>
      <c r="B67" s="37"/>
      <c r="C67" s="38"/>
      <c r="D67" s="37"/>
      <c r="E67" s="37"/>
      <c r="F67" s="37"/>
      <c r="G67" s="37"/>
      <c r="H67" s="37"/>
      <c r="I67" s="37"/>
      <c r="J67" s="37"/>
      <c r="K67" s="38"/>
      <c r="L67" s="37"/>
      <c r="M67" s="37"/>
      <c r="N67" s="37"/>
      <c r="O67" s="37"/>
      <c r="P67" s="37"/>
    </row>
    <row r="68" spans="1:17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8"/>
      <c r="L68" s="37"/>
      <c r="M68" s="37"/>
      <c r="N68" s="37"/>
      <c r="O68" s="37"/>
      <c r="P68" s="37"/>
    </row>
    <row r="69" spans="1:17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38"/>
      <c r="L69" s="37"/>
      <c r="M69" s="37"/>
      <c r="N69" s="37"/>
      <c r="O69" s="37"/>
      <c r="P69" s="37"/>
    </row>
    <row r="70" spans="1:17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8"/>
      <c r="L70" s="37"/>
      <c r="M70" s="37"/>
      <c r="N70" s="37"/>
      <c r="O70" s="37"/>
      <c r="P70" s="37"/>
    </row>
    <row r="71" spans="1:17">
      <c r="A71" s="37"/>
      <c r="B71" s="37"/>
      <c r="C71" s="38"/>
      <c r="D71" s="37"/>
      <c r="E71" s="37"/>
      <c r="F71" s="37"/>
      <c r="G71" s="37"/>
      <c r="H71" s="37"/>
      <c r="I71" s="37"/>
      <c r="J71" s="37"/>
      <c r="K71" s="38"/>
      <c r="L71" s="37"/>
      <c r="M71" s="37"/>
      <c r="N71" s="37"/>
      <c r="O71" s="37"/>
      <c r="P71" s="37"/>
    </row>
    <row r="72" spans="1:17">
      <c r="A72" s="37"/>
      <c r="B72" s="37"/>
      <c r="C72" s="38"/>
      <c r="D72" s="37"/>
      <c r="E72" s="37"/>
      <c r="F72" s="37"/>
      <c r="G72" s="37"/>
      <c r="H72" s="37"/>
      <c r="I72" s="37"/>
      <c r="J72" s="37"/>
      <c r="K72" s="38"/>
      <c r="L72" s="37"/>
      <c r="M72" s="37"/>
      <c r="N72" s="37"/>
      <c r="O72" s="37"/>
      <c r="P72" s="37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rightToLeft="1" view="pageBreakPreview" zoomScale="60" zoomScaleNormal="100" workbookViewId="0">
      <selection activeCell="C8" sqref="C8"/>
    </sheetView>
  </sheetViews>
  <sheetFormatPr defaultColWidth="8.7109375" defaultRowHeight="27.75"/>
  <cols>
    <col min="1" max="1" width="47.28515625" style="46" customWidth="1"/>
    <col min="2" max="2" width="0.5703125" style="46" customWidth="1"/>
    <col min="3" max="3" width="18.42578125" style="99" customWidth="1"/>
    <col min="4" max="4" width="0.5703125" style="46" customWidth="1"/>
    <col min="5" max="5" width="28.7109375" style="46" customWidth="1"/>
    <col min="6" max="6" width="0.7109375" style="46" customWidth="1"/>
    <col min="7" max="7" width="28.28515625" style="46" customWidth="1"/>
    <col min="8" max="8" width="1" style="46" customWidth="1"/>
    <col min="9" max="9" width="26.5703125" style="46" customWidth="1"/>
    <col min="10" max="10" width="1.140625" style="46" customWidth="1"/>
    <col min="11" max="11" width="18.42578125" style="99" customWidth="1"/>
    <col min="12" max="12" width="1" style="46" customWidth="1"/>
    <col min="13" max="13" width="28.7109375" style="46" customWidth="1"/>
    <col min="14" max="14" width="0.7109375" style="46" customWidth="1"/>
    <col min="15" max="15" width="28.7109375" style="46" customWidth="1"/>
    <col min="16" max="16" width="0.85546875" style="46" customWidth="1"/>
    <col min="17" max="17" width="27" style="46" customWidth="1"/>
    <col min="18" max="16384" width="8.7109375" style="46"/>
  </cols>
  <sheetData>
    <row r="1" spans="1:19" ht="31.5" customHeight="1"/>
    <row r="2" spans="1:19" s="55" customFormat="1" ht="36">
      <c r="A2" s="167" t="s">
        <v>67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S2" s="46"/>
    </row>
    <row r="3" spans="1:19" s="55" customFormat="1" ht="36">
      <c r="A3" s="167" t="s">
        <v>29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9" s="55" customFormat="1" ht="36">
      <c r="A4" s="167" t="str">
        <f>'درآمد ناشی از فروش '!A4:Q4</f>
        <v>برای ماه منتهی به 1400/09/30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5" spans="1:19" s="55" customFormat="1" ht="36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9" ht="40.5">
      <c r="A6" s="166" t="s">
        <v>79</v>
      </c>
      <c r="B6" s="166"/>
      <c r="C6" s="166"/>
      <c r="D6" s="166"/>
      <c r="E6" s="166"/>
      <c r="F6" s="166"/>
      <c r="G6" s="166"/>
      <c r="H6" s="166"/>
    </row>
    <row r="7" spans="1:19" ht="45" customHeight="1" thickBot="1">
      <c r="A7" s="161" t="s">
        <v>3</v>
      </c>
      <c r="C7" s="160" t="str">
        <f>'درآمد ناشی از فروش '!C7:I7</f>
        <v>طی آذر ماه</v>
      </c>
      <c r="D7" s="160" t="s">
        <v>31</v>
      </c>
      <c r="E7" s="160" t="s">
        <v>31</v>
      </c>
      <c r="F7" s="160" t="s">
        <v>31</v>
      </c>
      <c r="G7" s="160" t="s">
        <v>31</v>
      </c>
      <c r="H7" s="160" t="s">
        <v>31</v>
      </c>
      <c r="I7" s="160" t="s">
        <v>31</v>
      </c>
      <c r="K7" s="160" t="str">
        <f>'درآمد ناشی از فروش '!K7:Q7</f>
        <v>از ابتدای سال مالی تا پایان آذر ماه</v>
      </c>
      <c r="L7" s="160" t="s">
        <v>32</v>
      </c>
      <c r="M7" s="160" t="s">
        <v>32</v>
      </c>
      <c r="N7" s="160" t="s">
        <v>32</v>
      </c>
      <c r="O7" s="160" t="s">
        <v>32</v>
      </c>
      <c r="P7" s="160" t="s">
        <v>32</v>
      </c>
      <c r="Q7" s="160" t="s">
        <v>32</v>
      </c>
    </row>
    <row r="8" spans="1:19" s="47" customFormat="1" ht="54.75" customHeight="1" thickBot="1">
      <c r="A8" s="160" t="s">
        <v>3</v>
      </c>
      <c r="C8" s="67" t="s">
        <v>6</v>
      </c>
      <c r="E8" s="67" t="s">
        <v>45</v>
      </c>
      <c r="G8" s="67" t="s">
        <v>46</v>
      </c>
      <c r="I8" s="67" t="s">
        <v>47</v>
      </c>
      <c r="K8" s="67" t="s">
        <v>6</v>
      </c>
      <c r="M8" s="67" t="s">
        <v>45</v>
      </c>
      <c r="O8" s="67" t="s">
        <v>46</v>
      </c>
      <c r="Q8" s="67" t="s">
        <v>47</v>
      </c>
    </row>
    <row r="9" spans="1:19" ht="34.5" customHeight="1">
      <c r="A9" s="49" t="s">
        <v>92</v>
      </c>
      <c r="C9" s="100">
        <v>12000000</v>
      </c>
      <c r="E9" s="25">
        <v>194710537800</v>
      </c>
      <c r="G9" s="25">
        <v>214871362875</v>
      </c>
      <c r="I9" s="25">
        <v>-20160825075</v>
      </c>
      <c r="K9" s="100">
        <v>12000000</v>
      </c>
      <c r="M9" s="25">
        <v>194710537800</v>
      </c>
      <c r="O9" s="25">
        <v>234134125760</v>
      </c>
      <c r="Q9" s="25">
        <v>-39423587960</v>
      </c>
      <c r="R9" s="25"/>
    </row>
    <row r="10" spans="1:19" ht="34.5" customHeight="1">
      <c r="A10" s="49" t="s">
        <v>107</v>
      </c>
      <c r="C10" s="100">
        <v>32066666</v>
      </c>
      <c r="E10" s="25">
        <v>159156215601</v>
      </c>
      <c r="G10" s="25">
        <v>166710796634</v>
      </c>
      <c r="I10" s="25">
        <v>-7554581033</v>
      </c>
      <c r="K10" s="100">
        <v>32066666</v>
      </c>
      <c r="M10" s="25">
        <v>159156215601</v>
      </c>
      <c r="O10" s="25">
        <v>188755692057</v>
      </c>
      <c r="Q10" s="25">
        <v>-29599476456</v>
      </c>
      <c r="R10" s="25"/>
    </row>
    <row r="11" spans="1:19" ht="34.5" customHeight="1">
      <c r="A11" s="49" t="s">
        <v>147</v>
      </c>
      <c r="C11" s="100">
        <v>900000</v>
      </c>
      <c r="E11" s="25">
        <v>160159347900</v>
      </c>
      <c r="G11" s="25">
        <v>168712154100</v>
      </c>
      <c r="I11" s="25">
        <v>-8552806200</v>
      </c>
      <c r="K11" s="100">
        <v>900000</v>
      </c>
      <c r="M11" s="25">
        <v>160159347900</v>
      </c>
      <c r="O11" s="25">
        <v>179797696513</v>
      </c>
      <c r="Q11" s="25">
        <v>-19638348613</v>
      </c>
      <c r="R11" s="25"/>
    </row>
    <row r="12" spans="1:19" ht="34.5" customHeight="1">
      <c r="A12" s="49" t="s">
        <v>155</v>
      </c>
      <c r="C12" s="100">
        <v>2200000</v>
      </c>
      <c r="E12" s="25">
        <v>56186091720</v>
      </c>
      <c r="G12" s="25">
        <v>62468935418</v>
      </c>
      <c r="I12" s="25">
        <v>-6282843698</v>
      </c>
      <c r="K12" s="100">
        <v>2200000</v>
      </c>
      <c r="M12" s="25">
        <v>56186091720</v>
      </c>
      <c r="O12" s="25">
        <v>62482393700</v>
      </c>
      <c r="Q12" s="25">
        <v>-6296301980</v>
      </c>
      <c r="R12" s="25"/>
    </row>
    <row r="13" spans="1:19" ht="34.5" customHeight="1">
      <c r="A13" s="49" t="s">
        <v>143</v>
      </c>
      <c r="C13" s="100">
        <v>303736</v>
      </c>
      <c r="E13" s="25">
        <v>8956415057</v>
      </c>
      <c r="G13" s="25">
        <v>9856464722</v>
      </c>
      <c r="I13" s="25">
        <v>-900049665</v>
      </c>
      <c r="K13" s="100">
        <v>303736</v>
      </c>
      <c r="M13" s="25">
        <v>8956415057</v>
      </c>
      <c r="O13" s="25">
        <v>6171439382</v>
      </c>
      <c r="Q13" s="25">
        <v>2784975675</v>
      </c>
      <c r="R13" s="25"/>
    </row>
    <row r="14" spans="1:19" ht="34.5" customHeight="1">
      <c r="A14" s="49" t="s">
        <v>148</v>
      </c>
      <c r="C14" s="100">
        <v>2000000</v>
      </c>
      <c r="E14" s="25">
        <v>3741604200</v>
      </c>
      <c r="G14" s="25">
        <v>8634708407</v>
      </c>
      <c r="I14" s="25">
        <v>-4893104207</v>
      </c>
      <c r="K14" s="100">
        <v>2000000</v>
      </c>
      <c r="M14" s="25">
        <v>3741604200</v>
      </c>
      <c r="O14" s="25">
        <v>3592731304</v>
      </c>
      <c r="Q14" s="25">
        <v>148872896</v>
      </c>
      <c r="R14" s="25"/>
    </row>
    <row r="15" spans="1:19" ht="34.5" customHeight="1">
      <c r="A15" s="49" t="s">
        <v>91</v>
      </c>
      <c r="C15" s="100">
        <v>9000000</v>
      </c>
      <c r="E15" s="25">
        <v>135091395000</v>
      </c>
      <c r="G15" s="25">
        <v>141711768000</v>
      </c>
      <c r="I15" s="25">
        <v>-6620373000</v>
      </c>
      <c r="K15" s="100">
        <v>9000000</v>
      </c>
      <c r="M15" s="25">
        <v>135091395000</v>
      </c>
      <c r="O15" s="25">
        <v>154351051566</v>
      </c>
      <c r="Q15" s="25">
        <v>-19259656566</v>
      </c>
      <c r="R15" s="25"/>
    </row>
    <row r="16" spans="1:19" ht="34.5" customHeight="1">
      <c r="A16" s="49" t="s">
        <v>88</v>
      </c>
      <c r="C16" s="100">
        <v>16000000</v>
      </c>
      <c r="E16" s="25">
        <v>232528176000</v>
      </c>
      <c r="G16" s="25">
        <v>230937696000</v>
      </c>
      <c r="I16" s="25">
        <v>1590480000</v>
      </c>
      <c r="K16" s="100">
        <v>16000000</v>
      </c>
      <c r="M16" s="25">
        <v>232528176000</v>
      </c>
      <c r="O16" s="25">
        <v>200607914216</v>
      </c>
      <c r="Q16" s="25">
        <v>31920261784</v>
      </c>
      <c r="R16" s="25"/>
    </row>
    <row r="17" spans="1:18" ht="34.5" customHeight="1">
      <c r="A17" s="49" t="s">
        <v>86</v>
      </c>
      <c r="C17" s="100">
        <v>4150000</v>
      </c>
      <c r="E17" s="25">
        <v>85600130625</v>
      </c>
      <c r="G17" s="25">
        <v>93464954020</v>
      </c>
      <c r="I17" s="25">
        <v>-7864823395</v>
      </c>
      <c r="K17" s="100">
        <v>4150000</v>
      </c>
      <c r="M17" s="25">
        <v>85600130625</v>
      </c>
      <c r="O17" s="25">
        <v>112198788926</v>
      </c>
      <c r="Q17" s="25">
        <v>-26598658301</v>
      </c>
      <c r="R17" s="25"/>
    </row>
    <row r="18" spans="1:18" ht="34.5" customHeight="1">
      <c r="A18" s="49" t="s">
        <v>138</v>
      </c>
      <c r="C18" s="100">
        <v>4000000</v>
      </c>
      <c r="E18" s="25">
        <v>36421992000</v>
      </c>
      <c r="G18" s="25">
        <v>39324618000</v>
      </c>
      <c r="I18" s="25">
        <v>-2902626000</v>
      </c>
      <c r="K18" s="100">
        <v>4000000</v>
      </c>
      <c r="M18" s="25">
        <v>36421992000</v>
      </c>
      <c r="O18" s="25">
        <v>46999591257</v>
      </c>
      <c r="Q18" s="25">
        <v>-10577599257</v>
      </c>
      <c r="R18" s="25"/>
    </row>
    <row r="19" spans="1:18" ht="34.5" customHeight="1">
      <c r="A19" s="49" t="s">
        <v>85</v>
      </c>
      <c r="C19" s="100">
        <v>2884661</v>
      </c>
      <c r="E19" s="25">
        <v>212940347051</v>
      </c>
      <c r="G19" s="25">
        <v>235611728701</v>
      </c>
      <c r="I19" s="25">
        <v>-22671381650</v>
      </c>
      <c r="K19" s="100">
        <v>2884661</v>
      </c>
      <c r="M19" s="25">
        <v>212940347051</v>
      </c>
      <c r="O19" s="25">
        <v>192308154117</v>
      </c>
      <c r="Q19" s="25">
        <v>20632192934</v>
      </c>
      <c r="R19" s="25"/>
    </row>
    <row r="20" spans="1:18" ht="34.5" customHeight="1">
      <c r="A20" s="49" t="s">
        <v>103</v>
      </c>
      <c r="C20" s="100">
        <v>1536666</v>
      </c>
      <c r="E20" s="25">
        <v>22271282968</v>
      </c>
      <c r="G20" s="25">
        <v>22378209566</v>
      </c>
      <c r="I20" s="25">
        <v>-106926599</v>
      </c>
      <c r="K20" s="100">
        <v>1536666</v>
      </c>
      <c r="M20" s="25">
        <v>22271282968</v>
      </c>
      <c r="O20" s="25">
        <v>46577226354</v>
      </c>
      <c r="Q20" s="25">
        <v>-24305943387</v>
      </c>
      <c r="R20" s="25"/>
    </row>
    <row r="21" spans="1:18" ht="34.5" customHeight="1">
      <c r="A21" s="49" t="s">
        <v>104</v>
      </c>
      <c r="C21" s="100">
        <v>11100000</v>
      </c>
      <c r="E21" s="25">
        <v>170033246550</v>
      </c>
      <c r="G21" s="25">
        <v>183556163651</v>
      </c>
      <c r="I21" s="25">
        <v>-13522917101</v>
      </c>
      <c r="K21" s="100">
        <v>11100000</v>
      </c>
      <c r="M21" s="25">
        <v>170033246550</v>
      </c>
      <c r="O21" s="25">
        <v>202251028451</v>
      </c>
      <c r="Q21" s="25">
        <v>-32217781901</v>
      </c>
      <c r="R21" s="25"/>
    </row>
    <row r="22" spans="1:18" ht="34.5" customHeight="1">
      <c r="A22" s="49" t="s">
        <v>110</v>
      </c>
      <c r="C22" s="100">
        <v>50000</v>
      </c>
      <c r="E22" s="25">
        <v>470185650</v>
      </c>
      <c r="G22" s="25">
        <v>10759930876</v>
      </c>
      <c r="I22" s="25">
        <v>-10289745226</v>
      </c>
      <c r="K22" s="100">
        <v>50000</v>
      </c>
      <c r="M22" s="25">
        <v>470185650</v>
      </c>
      <c r="O22" s="25">
        <v>356891007</v>
      </c>
      <c r="Q22" s="25">
        <v>113294643</v>
      </c>
      <c r="R22" s="25"/>
    </row>
    <row r="23" spans="1:18" ht="34.5" customHeight="1">
      <c r="A23" s="49" t="s">
        <v>90</v>
      </c>
      <c r="C23" s="100">
        <v>400000</v>
      </c>
      <c r="E23" s="25">
        <v>4023914400</v>
      </c>
      <c r="G23" s="25">
        <v>14835457987</v>
      </c>
      <c r="I23" s="25">
        <v>-10811543587</v>
      </c>
      <c r="K23" s="100">
        <v>400000</v>
      </c>
      <c r="M23" s="25">
        <v>4023914400</v>
      </c>
      <c r="O23" s="25">
        <v>4111629643</v>
      </c>
      <c r="Q23" s="25">
        <v>-87715243</v>
      </c>
      <c r="R23" s="25"/>
    </row>
    <row r="24" spans="1:18" ht="34.5" customHeight="1">
      <c r="A24" s="49" t="s">
        <v>93</v>
      </c>
      <c r="C24" s="100">
        <v>12000000</v>
      </c>
      <c r="E24" s="25">
        <v>35249013000</v>
      </c>
      <c r="G24" s="25">
        <v>36418015800</v>
      </c>
      <c r="I24" s="25">
        <v>-1169002800</v>
      </c>
      <c r="K24" s="100">
        <v>12000000</v>
      </c>
      <c r="M24" s="25">
        <v>35249013000</v>
      </c>
      <c r="O24" s="25">
        <v>48119360512</v>
      </c>
      <c r="Q24" s="25">
        <v>-12870347512</v>
      </c>
      <c r="R24" s="25"/>
    </row>
    <row r="25" spans="1:18" ht="34.5" customHeight="1">
      <c r="A25" s="49" t="s">
        <v>153</v>
      </c>
      <c r="C25" s="100">
        <v>2700000</v>
      </c>
      <c r="E25" s="25">
        <v>27107743500</v>
      </c>
      <c r="G25" s="25">
        <v>28680280384</v>
      </c>
      <c r="I25" s="25">
        <v>-1572536884</v>
      </c>
      <c r="K25" s="100">
        <v>2700000</v>
      </c>
      <c r="M25" s="25">
        <v>27107743500</v>
      </c>
      <c r="O25" s="25">
        <v>29388074456</v>
      </c>
      <c r="Q25" s="25">
        <v>-2280330956</v>
      </c>
      <c r="R25" s="25"/>
    </row>
    <row r="26" spans="1:18" ht="34.5" customHeight="1">
      <c r="A26" s="49" t="s">
        <v>94</v>
      </c>
      <c r="C26" s="100">
        <v>3500000</v>
      </c>
      <c r="E26" s="25">
        <v>86405311125</v>
      </c>
      <c r="G26" s="25">
        <v>87594278364</v>
      </c>
      <c r="I26" s="25">
        <v>-1188967239</v>
      </c>
      <c r="K26" s="100">
        <v>3500000</v>
      </c>
      <c r="M26" s="25">
        <v>86405311125</v>
      </c>
      <c r="O26" s="25">
        <v>89910619263</v>
      </c>
      <c r="Q26" s="25">
        <v>-3505308138</v>
      </c>
      <c r="R26" s="25"/>
    </row>
    <row r="27" spans="1:18" ht="34.5" customHeight="1">
      <c r="A27" s="49" t="s">
        <v>154</v>
      </c>
      <c r="C27" s="100">
        <v>510000</v>
      </c>
      <c r="E27" s="25">
        <v>22531574682</v>
      </c>
      <c r="G27" s="25">
        <v>23786827325</v>
      </c>
      <c r="I27" s="25">
        <v>-1255252643</v>
      </c>
      <c r="K27" s="100">
        <v>510000</v>
      </c>
      <c r="M27" s="25">
        <v>22531574682</v>
      </c>
      <c r="O27" s="25">
        <v>24175206501</v>
      </c>
      <c r="Q27" s="25">
        <v>-1643631819</v>
      </c>
      <c r="R27" s="25"/>
    </row>
    <row r="28" spans="1:18" ht="34.5" customHeight="1">
      <c r="A28" s="49" t="s">
        <v>87</v>
      </c>
      <c r="C28" s="100">
        <v>2523908</v>
      </c>
      <c r="E28" s="25">
        <v>45461100343</v>
      </c>
      <c r="G28" s="25">
        <v>55597018962</v>
      </c>
      <c r="I28" s="25">
        <v>-10135918620</v>
      </c>
      <c r="K28" s="100">
        <v>2523908</v>
      </c>
      <c r="M28" s="25">
        <v>45461100343</v>
      </c>
      <c r="O28" s="25">
        <v>43088446844</v>
      </c>
      <c r="Q28" s="25">
        <v>2372653498</v>
      </c>
      <c r="R28" s="25"/>
    </row>
    <row r="29" spans="1:18" ht="34.5" customHeight="1">
      <c r="A29" s="49" t="s">
        <v>156</v>
      </c>
      <c r="C29" s="100">
        <v>24000000</v>
      </c>
      <c r="E29" s="25">
        <v>78203901600</v>
      </c>
      <c r="G29" s="25">
        <v>82723366716</v>
      </c>
      <c r="I29" s="25">
        <v>-4519465116</v>
      </c>
      <c r="K29" s="100">
        <v>24000000</v>
      </c>
      <c r="M29" s="25">
        <v>78203901600</v>
      </c>
      <c r="O29" s="25">
        <v>81684869822</v>
      </c>
      <c r="Q29" s="25">
        <v>-3480968222</v>
      </c>
      <c r="R29" s="25"/>
    </row>
    <row r="30" spans="1:18" ht="34.5" customHeight="1">
      <c r="A30" s="49" t="s">
        <v>89</v>
      </c>
      <c r="C30" s="100">
        <v>15200000</v>
      </c>
      <c r="E30" s="25">
        <v>346764402000</v>
      </c>
      <c r="G30" s="25">
        <v>360220175595</v>
      </c>
      <c r="I30" s="25">
        <v>-13455773595</v>
      </c>
      <c r="K30" s="100">
        <v>15200000</v>
      </c>
      <c r="M30" s="25">
        <v>346764402000</v>
      </c>
      <c r="O30" s="25">
        <v>358955600889</v>
      </c>
      <c r="Q30" s="25">
        <v>-12191198889</v>
      </c>
      <c r="R30" s="25"/>
    </row>
    <row r="31" spans="1:18" ht="34.5" customHeight="1">
      <c r="A31" s="49" t="s">
        <v>124</v>
      </c>
      <c r="C31" s="100">
        <v>4534567</v>
      </c>
      <c r="E31" s="25">
        <v>85824443654</v>
      </c>
      <c r="G31" s="25">
        <v>83525574627</v>
      </c>
      <c r="I31" s="25">
        <v>2298869026</v>
      </c>
      <c r="K31" s="100">
        <v>4534567</v>
      </c>
      <c r="M31" s="25">
        <v>85824443654</v>
      </c>
      <c r="O31" s="25">
        <v>68916297136</v>
      </c>
      <c r="Q31" s="25">
        <v>16908146517</v>
      </c>
      <c r="R31" s="25"/>
    </row>
    <row r="32" spans="1:18" ht="38.25" customHeight="1" thickBot="1">
      <c r="E32" s="50">
        <f>SUM(E9:E31)</f>
        <v>2209838372426</v>
      </c>
      <c r="F32" s="37"/>
      <c r="G32" s="50">
        <f>SUM(G9:G31)</f>
        <v>2362380486730</v>
      </c>
      <c r="H32" s="37">
        <f>SUM(H9:H31)</f>
        <v>0</v>
      </c>
      <c r="I32" s="50">
        <f>SUM(I9:I31)</f>
        <v>-152542114307</v>
      </c>
      <c r="J32" s="46">
        <f>SUM(J9:J31)</f>
        <v>0</v>
      </c>
      <c r="L32" s="46">
        <f t="shared" ref="L32:P32" si="0">SUM(L9:L31)</f>
        <v>0</v>
      </c>
      <c r="M32" s="50">
        <f>SUM(M9:M31)</f>
        <v>2209838372426</v>
      </c>
      <c r="N32" s="50">
        <f t="shared" si="0"/>
        <v>0</v>
      </c>
      <c r="O32" s="50">
        <f>SUM(O9:O31)</f>
        <v>2378934829676</v>
      </c>
      <c r="P32" s="50">
        <f t="shared" si="0"/>
        <v>0</v>
      </c>
      <c r="Q32" s="50">
        <f>SUM(Q9:Q31)</f>
        <v>-169096457253</v>
      </c>
    </row>
    <row r="33" spans="9:17" ht="38.25" customHeight="1" thickTop="1">
      <c r="M33" s="51"/>
    </row>
    <row r="34" spans="9:17" ht="38.25" customHeight="1">
      <c r="I34" s="25"/>
      <c r="M34" s="51"/>
      <c r="Q34" s="25"/>
    </row>
    <row r="35" spans="9:17" ht="38.25" customHeight="1">
      <c r="I35" s="25"/>
      <c r="M35" s="51"/>
      <c r="Q35" s="25"/>
    </row>
    <row r="36" spans="9:17" ht="38.25" customHeight="1">
      <c r="I36" s="25"/>
      <c r="M36" s="51"/>
      <c r="Q36" s="25"/>
    </row>
    <row r="37" spans="9:17" ht="38.25" customHeight="1">
      <c r="M37" s="51"/>
      <c r="Q37" s="25"/>
    </row>
    <row r="38" spans="9:17" ht="38.25" customHeight="1">
      <c r="M38" s="51"/>
    </row>
    <row r="39" spans="9:17" ht="38.25" customHeight="1">
      <c r="M39" s="51"/>
    </row>
    <row r="40" spans="9:17" ht="38.25" customHeight="1">
      <c r="M40" s="51"/>
    </row>
    <row r="41" spans="9:17" ht="38.25" customHeight="1">
      <c r="M41" s="51"/>
    </row>
    <row r="42" spans="9:17" ht="38.25" customHeight="1">
      <c r="M42" s="51"/>
    </row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  <row r="49" ht="38.25" customHeight="1"/>
  </sheetData>
  <sortState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73"/>
  <sheetViews>
    <sheetView rightToLeft="1" view="pageBreakPreview" zoomScale="40" zoomScaleNormal="100" zoomScaleSheetLayoutView="40" workbookViewId="0">
      <selection activeCell="C9" sqref="C9"/>
    </sheetView>
  </sheetViews>
  <sheetFormatPr defaultColWidth="9.140625" defaultRowHeight="27.75"/>
  <cols>
    <col min="1" max="1" width="74.140625" style="37" bestFit="1" customWidth="1"/>
    <col min="2" max="2" width="1" style="37" customWidth="1"/>
    <col min="3" max="3" width="39.140625" style="37" bestFit="1" customWidth="1"/>
    <col min="4" max="4" width="1" style="37" customWidth="1"/>
    <col min="5" max="5" width="45.5703125" style="37" bestFit="1" customWidth="1"/>
    <col min="6" max="6" width="1" style="37" customWidth="1"/>
    <col min="7" max="7" width="44.140625" style="37" bestFit="1" customWidth="1"/>
    <col min="8" max="8" width="1" style="37" customWidth="1"/>
    <col min="9" max="9" width="43.7109375" style="37" bestFit="1" customWidth="1"/>
    <col min="10" max="10" width="1" style="37" customWidth="1"/>
    <col min="11" max="11" width="17.140625" style="38" bestFit="1" customWidth="1"/>
    <col min="12" max="12" width="1" style="37" customWidth="1"/>
    <col min="13" max="13" width="44.140625" style="37" bestFit="1" customWidth="1"/>
    <col min="14" max="14" width="1" style="37" customWidth="1"/>
    <col min="15" max="15" width="44.42578125" style="37" bestFit="1" customWidth="1"/>
    <col min="16" max="16" width="1.5703125" style="37" customWidth="1"/>
    <col min="17" max="17" width="44" style="37" customWidth="1"/>
    <col min="18" max="18" width="1" style="37" customWidth="1"/>
    <col min="19" max="19" width="43.42578125" style="37" customWidth="1"/>
    <col min="20" max="20" width="1" style="37" customWidth="1"/>
    <col min="21" max="21" width="17.140625" style="38" bestFit="1" customWidth="1"/>
    <col min="22" max="22" width="1" style="37" customWidth="1"/>
    <col min="23" max="16384" width="9.140625" style="37"/>
  </cols>
  <sheetData>
    <row r="2" spans="1:24" s="31" customFormat="1" ht="78">
      <c r="A2" s="168" t="s">
        <v>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</row>
    <row r="3" spans="1:24" s="31" customFormat="1" ht="78">
      <c r="A3" s="168" t="s">
        <v>29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4" s="31" customFormat="1" ht="78">
      <c r="A4" s="168" t="str">
        <f>'درآمد ناشی از تغییر قیمت اوراق '!A4:Q4</f>
        <v>برای ماه منتهی به 1400/09/30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spans="1:24" s="33" customFormat="1" ht="36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4" s="34" customFormat="1" ht="53.25">
      <c r="A6" s="171" t="s">
        <v>80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U6" s="35"/>
    </row>
    <row r="7" spans="1:24" ht="40.5">
      <c r="A7" s="89"/>
      <c r="B7" s="89"/>
      <c r="C7" s="89"/>
      <c r="D7" s="89"/>
      <c r="E7" s="89"/>
      <c r="F7" s="89"/>
      <c r="G7" s="89"/>
      <c r="H7" s="89"/>
      <c r="I7" s="36"/>
      <c r="J7" s="89"/>
      <c r="K7" s="92"/>
      <c r="L7" s="89"/>
      <c r="M7" s="89"/>
      <c r="N7" s="89"/>
      <c r="O7" s="89"/>
      <c r="P7" s="89"/>
      <c r="Q7" s="89"/>
      <c r="R7" s="89"/>
      <c r="S7" s="36"/>
    </row>
    <row r="8" spans="1:24" s="34" customFormat="1" ht="46.5" customHeight="1" thickBot="1">
      <c r="A8" s="169" t="s">
        <v>3</v>
      </c>
      <c r="C8" s="170" t="s">
        <v>161</v>
      </c>
      <c r="D8" s="170" t="s">
        <v>31</v>
      </c>
      <c r="E8" s="170" t="s">
        <v>31</v>
      </c>
      <c r="F8" s="170" t="s">
        <v>31</v>
      </c>
      <c r="G8" s="170" t="s">
        <v>31</v>
      </c>
      <c r="H8" s="170" t="s">
        <v>31</v>
      </c>
      <c r="I8" s="170" t="s">
        <v>31</v>
      </c>
      <c r="J8" s="170" t="s">
        <v>31</v>
      </c>
      <c r="K8" s="170" t="s">
        <v>31</v>
      </c>
      <c r="M8" s="170" t="s">
        <v>162</v>
      </c>
      <c r="N8" s="170" t="s">
        <v>32</v>
      </c>
      <c r="O8" s="170" t="s">
        <v>32</v>
      </c>
      <c r="P8" s="170" t="s">
        <v>32</v>
      </c>
      <c r="Q8" s="170" t="s">
        <v>32</v>
      </c>
      <c r="R8" s="170" t="s">
        <v>32</v>
      </c>
      <c r="S8" s="170" t="s">
        <v>32</v>
      </c>
      <c r="T8" s="170" t="s">
        <v>32</v>
      </c>
      <c r="U8" s="170" t="s">
        <v>32</v>
      </c>
    </row>
    <row r="9" spans="1:24" s="39" customFormat="1" ht="76.5" customHeight="1" thickBot="1">
      <c r="A9" s="170" t="s">
        <v>3</v>
      </c>
      <c r="C9" s="40" t="s">
        <v>49</v>
      </c>
      <c r="E9" s="40" t="s">
        <v>50</v>
      </c>
      <c r="G9" s="40" t="s">
        <v>51</v>
      </c>
      <c r="I9" s="40" t="s">
        <v>22</v>
      </c>
      <c r="K9" s="40" t="s">
        <v>52</v>
      </c>
      <c r="M9" s="40" t="s">
        <v>49</v>
      </c>
      <c r="O9" s="40" t="s">
        <v>50</v>
      </c>
      <c r="Q9" s="40" t="s">
        <v>51</v>
      </c>
      <c r="S9" s="40" t="s">
        <v>22</v>
      </c>
      <c r="U9" s="40" t="s">
        <v>52</v>
      </c>
    </row>
    <row r="10" spans="1:24" s="41" customFormat="1" ht="51" customHeight="1">
      <c r="A10" s="128" t="s">
        <v>148</v>
      </c>
      <c r="B10" s="129"/>
      <c r="C10" s="133">
        <v>0</v>
      </c>
      <c r="D10" s="129"/>
      <c r="E10" s="130">
        <f>'درآمد ناشی از تغییر قیمت اوراق '!I14</f>
        <v>-4893104207</v>
      </c>
      <c r="F10" s="129"/>
      <c r="G10" s="130">
        <f>'درآمد ناشی از فروش '!I9</f>
        <v>3062364042</v>
      </c>
      <c r="H10" s="129"/>
      <c r="I10" s="130">
        <f>C10+E10+G10</f>
        <v>-1830740165</v>
      </c>
      <c r="J10" s="129"/>
      <c r="K10" s="131">
        <v>1.2800000000000001E-2</v>
      </c>
      <c r="L10" s="129"/>
      <c r="M10" s="133">
        <v>0</v>
      </c>
      <c r="N10" s="129"/>
      <c r="O10" s="130">
        <f>'درآمد ناشی از تغییر قیمت اوراق '!Q14</f>
        <v>148872896</v>
      </c>
      <c r="P10" s="129"/>
      <c r="Q10" s="130">
        <f>'درآمد ناشی از فروش '!Q9</f>
        <v>3062364042</v>
      </c>
      <c r="R10" s="129"/>
      <c r="S10" s="130">
        <f>M10+O10+Q10</f>
        <v>3211236938</v>
      </c>
      <c r="T10" s="129"/>
      <c r="U10" s="131">
        <v>2.6599999999999999E-2</v>
      </c>
      <c r="W10" s="91"/>
      <c r="X10" s="91"/>
    </row>
    <row r="11" spans="1:24" s="41" customFormat="1" ht="51" customHeight="1">
      <c r="A11" s="128" t="s">
        <v>110</v>
      </c>
      <c r="B11" s="129"/>
      <c r="C11" s="133">
        <v>0</v>
      </c>
      <c r="D11" s="129"/>
      <c r="E11" s="130">
        <f>'درآمد ناشی از تغییر قیمت اوراق '!I22</f>
        <v>-10289745226</v>
      </c>
      <c r="F11" s="129"/>
      <c r="G11" s="130">
        <f>'درآمد ناشی از فروش '!I10</f>
        <v>12465547163</v>
      </c>
      <c r="H11" s="129"/>
      <c r="I11" s="130">
        <f>C11+E11+G11</f>
        <v>2175801937</v>
      </c>
      <c r="J11" s="129"/>
      <c r="K11" s="131">
        <v>-1.52E-2</v>
      </c>
      <c r="L11" s="129"/>
      <c r="M11" s="130">
        <f>'درآمد سود سهام '!S16</f>
        <v>3135000000</v>
      </c>
      <c r="N11" s="129"/>
      <c r="O11" s="130">
        <f>'درآمد ناشی از تغییر قیمت اوراق '!Q22</f>
        <v>113294643</v>
      </c>
      <c r="P11" s="129"/>
      <c r="Q11" s="130">
        <f>'درآمد ناشی از فروش '!Q10</f>
        <v>13631779313</v>
      </c>
      <c r="R11" s="129"/>
      <c r="S11" s="130">
        <f t="shared" ref="S11:S52" si="0">M11+O11+Q11</f>
        <v>16880073956</v>
      </c>
      <c r="T11" s="129"/>
      <c r="U11" s="131">
        <v>0.1396</v>
      </c>
      <c r="W11" s="91"/>
      <c r="X11" s="91"/>
    </row>
    <row r="12" spans="1:24" s="41" customFormat="1" ht="51" customHeight="1">
      <c r="A12" s="128" t="s">
        <v>90</v>
      </c>
      <c r="B12" s="129"/>
      <c r="C12" s="133">
        <v>0</v>
      </c>
      <c r="D12" s="129"/>
      <c r="E12" s="130">
        <f>'درآمد ناشی از تغییر قیمت اوراق '!I23</f>
        <v>-10811543587</v>
      </c>
      <c r="F12" s="129"/>
      <c r="G12" s="130">
        <f>'درآمد ناشی از فروش '!I11</f>
        <v>-7768976990</v>
      </c>
      <c r="H12" s="129"/>
      <c r="I12" s="130">
        <f>C12+E12+G12</f>
        <v>-18580520577</v>
      </c>
      <c r="J12" s="129"/>
      <c r="K12" s="131">
        <v>0.13009999999999999</v>
      </c>
      <c r="L12" s="129"/>
      <c r="M12" s="130">
        <f>'درآمد سود سهام '!S17</f>
        <v>5200014756</v>
      </c>
      <c r="N12" s="129"/>
      <c r="O12" s="130">
        <f>'درآمد ناشی از تغییر قیمت اوراق '!Q23</f>
        <v>-87715243</v>
      </c>
      <c r="P12" s="129"/>
      <c r="Q12" s="130">
        <f>'درآمد ناشی از فروش '!Q11</f>
        <v>-7768986884</v>
      </c>
      <c r="R12" s="129"/>
      <c r="S12" s="130">
        <f>M12+O12+Q12</f>
        <v>-2656687371</v>
      </c>
      <c r="T12" s="129"/>
      <c r="U12" s="131">
        <v>-2.1999999999999999E-2</v>
      </c>
      <c r="W12" s="91"/>
      <c r="X12" s="91"/>
    </row>
    <row r="13" spans="1:24" s="41" customFormat="1" ht="51" customHeight="1">
      <c r="A13" s="128" t="s">
        <v>154</v>
      </c>
      <c r="B13" s="129"/>
      <c r="C13" s="133">
        <v>0</v>
      </c>
      <c r="D13" s="129"/>
      <c r="E13" s="130">
        <f>'درآمد ناشی از تغییر قیمت اوراق '!I27</f>
        <v>-1255252643</v>
      </c>
      <c r="F13" s="129"/>
      <c r="G13" s="130">
        <f>'درآمد ناشی از فروش '!I12</f>
        <v>-185159243</v>
      </c>
      <c r="H13" s="129"/>
      <c r="I13" s="130">
        <f>C13+E13+G13</f>
        <v>-1440411886</v>
      </c>
      <c r="J13" s="129"/>
      <c r="K13" s="131">
        <v>1.01E-2</v>
      </c>
      <c r="L13" s="129"/>
      <c r="M13" s="133">
        <v>0</v>
      </c>
      <c r="N13" s="129"/>
      <c r="O13" s="130">
        <f>'درآمد ناشی از تغییر قیمت اوراق '!Q27</f>
        <v>-1643631819</v>
      </c>
      <c r="P13" s="129"/>
      <c r="Q13" s="130">
        <f>'درآمد ناشی از فروش '!Q12</f>
        <v>-185159243</v>
      </c>
      <c r="R13" s="129"/>
      <c r="S13" s="130">
        <f t="shared" si="0"/>
        <v>-1828791062</v>
      </c>
      <c r="T13" s="129"/>
      <c r="U13" s="131">
        <v>-1.5100000000000001E-2</v>
      </c>
      <c r="W13" s="91"/>
      <c r="X13" s="91"/>
    </row>
    <row r="14" spans="1:24" s="41" customFormat="1" ht="51" customHeight="1">
      <c r="A14" s="128" t="s">
        <v>89</v>
      </c>
      <c r="B14" s="129"/>
      <c r="C14" s="133">
        <v>0</v>
      </c>
      <c r="D14" s="129"/>
      <c r="E14" s="130">
        <f>'درآمد ناشی از تغییر قیمت اوراق '!I30</f>
        <v>-13455773595</v>
      </c>
      <c r="F14" s="129"/>
      <c r="G14" s="130">
        <f>'درآمد ناشی از فروش '!I13</f>
        <v>24170000</v>
      </c>
      <c r="H14" s="129"/>
      <c r="I14" s="130">
        <f t="shared" ref="I14:I52" si="1">C14+E14+G14</f>
        <v>-13431603595</v>
      </c>
      <c r="J14" s="129"/>
      <c r="K14" s="131">
        <v>9.4E-2</v>
      </c>
      <c r="L14" s="129"/>
      <c r="M14" s="130">
        <f>'درآمد سود سهام '!S21</f>
        <v>30404000000</v>
      </c>
      <c r="N14" s="129"/>
      <c r="O14" s="130">
        <f>'درآمد ناشی از تغییر قیمت اوراق '!Q30</f>
        <v>-12191198889</v>
      </c>
      <c r="P14" s="129"/>
      <c r="Q14" s="130">
        <f>'درآمد ناشی از فروش '!Q13</f>
        <v>3405558074</v>
      </c>
      <c r="R14" s="129"/>
      <c r="S14" s="130">
        <f t="shared" si="0"/>
        <v>21618359185</v>
      </c>
      <c r="T14" s="129"/>
      <c r="U14" s="131">
        <v>0.1787</v>
      </c>
      <c r="W14" s="91"/>
      <c r="X14" s="91"/>
    </row>
    <row r="15" spans="1:24" s="41" customFormat="1" ht="51" customHeight="1">
      <c r="A15" s="128" t="s">
        <v>91</v>
      </c>
      <c r="B15" s="129"/>
      <c r="C15" s="133">
        <v>0</v>
      </c>
      <c r="D15" s="129"/>
      <c r="E15" s="130">
        <f>'درآمد ناشی از تغییر قیمت اوراق '!I15</f>
        <v>-6620373000</v>
      </c>
      <c r="F15" s="129"/>
      <c r="G15" s="133">
        <v>0</v>
      </c>
      <c r="H15" s="129"/>
      <c r="I15" s="130">
        <f t="shared" si="1"/>
        <v>-6620373000</v>
      </c>
      <c r="J15" s="129"/>
      <c r="K15" s="131">
        <v>4.6399999999999997E-2</v>
      </c>
      <c r="L15" s="129"/>
      <c r="M15" s="130">
        <f>'درآمد سود سهام '!S9</f>
        <v>1296710526</v>
      </c>
      <c r="N15" s="129"/>
      <c r="O15" s="130">
        <f>'درآمد ناشی از تغییر قیمت اوراق '!Q15</f>
        <v>-19259656566</v>
      </c>
      <c r="P15" s="129"/>
      <c r="Q15" s="130">
        <f>'درآمد ناشی از فروش '!Q14</f>
        <v>961241072</v>
      </c>
      <c r="R15" s="129"/>
      <c r="S15" s="130">
        <f t="shared" si="0"/>
        <v>-17001704968</v>
      </c>
      <c r="T15" s="129"/>
      <c r="U15" s="131">
        <v>-0.1406</v>
      </c>
      <c r="W15" s="91"/>
      <c r="X15" s="91"/>
    </row>
    <row r="16" spans="1:24" s="41" customFormat="1" ht="51" customHeight="1">
      <c r="A16" s="128" t="s">
        <v>88</v>
      </c>
      <c r="B16" s="129"/>
      <c r="C16" s="133">
        <v>0</v>
      </c>
      <c r="D16" s="129"/>
      <c r="E16" s="130">
        <f>'درآمد ناشی از تغییر قیمت اوراق '!I16</f>
        <v>1590480000</v>
      </c>
      <c r="F16" s="129"/>
      <c r="G16" s="133">
        <v>0</v>
      </c>
      <c r="H16" s="129"/>
      <c r="I16" s="130">
        <f t="shared" si="1"/>
        <v>1590480000</v>
      </c>
      <c r="J16" s="129"/>
      <c r="K16" s="131">
        <v>-1.11E-2</v>
      </c>
      <c r="L16" s="129"/>
      <c r="M16" s="133">
        <v>0</v>
      </c>
      <c r="N16" s="129"/>
      <c r="O16" s="130">
        <f>'درآمد ناشی از تغییر قیمت اوراق '!Q16</f>
        <v>31920261784</v>
      </c>
      <c r="P16" s="129"/>
      <c r="Q16" s="130">
        <f>'درآمد ناشی از فروش '!Q15</f>
        <v>10291110569</v>
      </c>
      <c r="R16" s="129"/>
      <c r="S16" s="130">
        <f>M16+O16+Q16</f>
        <v>42211372353</v>
      </c>
      <c r="T16" s="129"/>
      <c r="U16" s="131">
        <v>0.34899999999999998</v>
      </c>
      <c r="W16" s="91"/>
      <c r="X16" s="91"/>
    </row>
    <row r="17" spans="1:24" s="41" customFormat="1" ht="51" customHeight="1">
      <c r="A17" s="128" t="s">
        <v>86</v>
      </c>
      <c r="B17" s="129"/>
      <c r="C17" s="133">
        <v>0</v>
      </c>
      <c r="D17" s="129"/>
      <c r="E17" s="130">
        <f>'درآمد ناشی از تغییر قیمت اوراق '!I17</f>
        <v>-7864823395</v>
      </c>
      <c r="F17" s="129"/>
      <c r="G17" s="133">
        <v>0</v>
      </c>
      <c r="H17" s="129"/>
      <c r="I17" s="130">
        <f t="shared" si="1"/>
        <v>-7864823395</v>
      </c>
      <c r="J17" s="129"/>
      <c r="K17" s="131">
        <v>5.5100000000000003E-2</v>
      </c>
      <c r="L17" s="129"/>
      <c r="M17" s="130">
        <f>'درآمد سود سهام '!S10</f>
        <v>2249446254</v>
      </c>
      <c r="N17" s="129"/>
      <c r="O17" s="130">
        <f>'درآمد ناشی از تغییر قیمت اوراق '!Q17</f>
        <v>-26598658301</v>
      </c>
      <c r="P17" s="129"/>
      <c r="Q17" s="130">
        <f>'درآمد ناشی از فروش '!Q16</f>
        <v>1973273406</v>
      </c>
      <c r="R17" s="129"/>
      <c r="S17" s="130">
        <f t="shared" si="0"/>
        <v>-22375938641</v>
      </c>
      <c r="T17" s="129"/>
      <c r="U17" s="131">
        <v>-0.185</v>
      </c>
      <c r="W17" s="91"/>
      <c r="X17" s="91"/>
    </row>
    <row r="18" spans="1:24" s="41" customFormat="1" ht="51" customHeight="1">
      <c r="A18" s="128" t="s">
        <v>113</v>
      </c>
      <c r="B18" s="129"/>
      <c r="C18" s="133">
        <v>0</v>
      </c>
      <c r="D18" s="129"/>
      <c r="E18" s="133">
        <v>0</v>
      </c>
      <c r="F18" s="129"/>
      <c r="G18" s="133">
        <v>0</v>
      </c>
      <c r="H18" s="129"/>
      <c r="I18" s="133">
        <f t="shared" si="1"/>
        <v>0</v>
      </c>
      <c r="J18" s="129"/>
      <c r="K18" s="131">
        <v>0</v>
      </c>
      <c r="L18" s="129"/>
      <c r="M18" s="130">
        <f>'درآمد سود سهام '!S11</f>
        <v>280000000</v>
      </c>
      <c r="N18" s="129"/>
      <c r="O18" s="133">
        <v>0</v>
      </c>
      <c r="P18" s="129"/>
      <c r="Q18" s="130">
        <f>'درآمد ناشی از فروش '!Q17</f>
        <v>5748707591</v>
      </c>
      <c r="R18" s="129"/>
      <c r="S18" s="130">
        <f t="shared" si="0"/>
        <v>6028707591</v>
      </c>
      <c r="T18" s="129"/>
      <c r="U18" s="131">
        <v>4.9799999999999997E-2</v>
      </c>
      <c r="W18" s="91"/>
      <c r="X18" s="91"/>
    </row>
    <row r="19" spans="1:24" s="41" customFormat="1" ht="51" customHeight="1">
      <c r="A19" s="128" t="s">
        <v>85</v>
      </c>
      <c r="B19" s="129"/>
      <c r="C19" s="133">
        <v>0</v>
      </c>
      <c r="D19" s="129"/>
      <c r="E19" s="130">
        <f>'درآمد ناشی از تغییر قیمت اوراق '!I19</f>
        <v>-22671381650</v>
      </c>
      <c r="F19" s="129"/>
      <c r="G19" s="133">
        <v>0</v>
      </c>
      <c r="H19" s="129"/>
      <c r="I19" s="130">
        <f t="shared" si="1"/>
        <v>-22671381650</v>
      </c>
      <c r="J19" s="129"/>
      <c r="K19" s="131">
        <v>0.15870000000000001</v>
      </c>
      <c r="L19" s="129"/>
      <c r="M19" s="130">
        <f>'درآمد سود سهام '!S12</f>
        <v>4270000000</v>
      </c>
      <c r="N19" s="129"/>
      <c r="O19" s="130">
        <f>'درآمد ناشی از تغییر قیمت اوراق '!Q19</f>
        <v>20632192934</v>
      </c>
      <c r="P19" s="129"/>
      <c r="Q19" s="130">
        <f>'درآمد ناشی از فروش '!Q18</f>
        <v>48875133324</v>
      </c>
      <c r="R19" s="129"/>
      <c r="S19" s="130">
        <f t="shared" si="0"/>
        <v>73777326258</v>
      </c>
      <c r="T19" s="129"/>
      <c r="U19" s="131">
        <v>0.61</v>
      </c>
      <c r="W19" s="91"/>
      <c r="X19" s="91"/>
    </row>
    <row r="20" spans="1:24" s="41" customFormat="1" ht="51" customHeight="1">
      <c r="A20" s="128" t="s">
        <v>95</v>
      </c>
      <c r="B20" s="129"/>
      <c r="C20" s="133">
        <v>0</v>
      </c>
      <c r="D20" s="129"/>
      <c r="E20" s="133">
        <v>0</v>
      </c>
      <c r="F20" s="129"/>
      <c r="G20" s="133">
        <v>0</v>
      </c>
      <c r="H20" s="129"/>
      <c r="I20" s="133">
        <f t="shared" si="1"/>
        <v>0</v>
      </c>
      <c r="J20" s="129"/>
      <c r="K20" s="131">
        <v>0</v>
      </c>
      <c r="L20" s="129"/>
      <c r="M20" s="130">
        <f>'درآمد سود سهام '!S15</f>
        <v>13000000</v>
      </c>
      <c r="N20" s="129"/>
      <c r="O20" s="133">
        <v>0</v>
      </c>
      <c r="P20" s="129"/>
      <c r="Q20" s="130">
        <f>'درآمد ناشی از فروش '!Q19</f>
        <v>18535553374</v>
      </c>
      <c r="R20" s="129"/>
      <c r="S20" s="130">
        <f t="shared" si="0"/>
        <v>18548553374</v>
      </c>
      <c r="T20" s="129"/>
      <c r="U20" s="131">
        <v>0.15340000000000001</v>
      </c>
      <c r="W20" s="91"/>
      <c r="X20" s="91"/>
    </row>
    <row r="21" spans="1:24" s="41" customFormat="1" ht="51" customHeight="1">
      <c r="A21" s="128" t="s">
        <v>97</v>
      </c>
      <c r="B21" s="129"/>
      <c r="C21" s="133">
        <v>0</v>
      </c>
      <c r="D21" s="129"/>
      <c r="E21" s="133">
        <v>0</v>
      </c>
      <c r="F21" s="129"/>
      <c r="G21" s="133">
        <v>0</v>
      </c>
      <c r="H21" s="129"/>
      <c r="I21" s="133">
        <f t="shared" si="1"/>
        <v>0</v>
      </c>
      <c r="J21" s="129"/>
      <c r="K21" s="131">
        <v>0</v>
      </c>
      <c r="L21" s="129"/>
      <c r="M21" s="133">
        <v>0</v>
      </c>
      <c r="N21" s="129"/>
      <c r="O21" s="133">
        <v>0</v>
      </c>
      <c r="P21" s="129"/>
      <c r="Q21" s="133">
        <v>0</v>
      </c>
      <c r="R21" s="129"/>
      <c r="S21" s="133">
        <f t="shared" si="0"/>
        <v>0</v>
      </c>
      <c r="T21" s="129"/>
      <c r="U21" s="131">
        <v>0</v>
      </c>
      <c r="W21" s="91"/>
      <c r="X21" s="91"/>
    </row>
    <row r="22" spans="1:24" s="41" customFormat="1" ht="51" customHeight="1">
      <c r="A22" s="128" t="s">
        <v>93</v>
      </c>
      <c r="B22" s="129"/>
      <c r="C22" s="133">
        <v>0</v>
      </c>
      <c r="D22" s="129"/>
      <c r="E22" s="130">
        <f>'درآمد ناشی از تغییر قیمت اوراق '!I24</f>
        <v>-1169002800</v>
      </c>
      <c r="F22" s="129"/>
      <c r="G22" s="133">
        <v>0</v>
      </c>
      <c r="H22" s="129"/>
      <c r="I22" s="130">
        <f t="shared" si="1"/>
        <v>-1169002800</v>
      </c>
      <c r="J22" s="129"/>
      <c r="K22" s="131">
        <v>8.2000000000000007E-3</v>
      </c>
      <c r="L22" s="129"/>
      <c r="M22" s="130">
        <f>'درآمد سود سهام '!S18</f>
        <v>1320000000</v>
      </c>
      <c r="N22" s="129"/>
      <c r="O22" s="130">
        <f>'درآمد ناشی از تغییر قیمت اوراق '!Q24</f>
        <v>-12870347512</v>
      </c>
      <c r="P22" s="129"/>
      <c r="Q22" s="130">
        <f>'درآمد ناشی از فروش '!Q21</f>
        <v>-22048234937</v>
      </c>
      <c r="R22" s="129"/>
      <c r="S22" s="130">
        <f t="shared" si="0"/>
        <v>-33598582449</v>
      </c>
      <c r="T22" s="129"/>
      <c r="U22" s="131">
        <v>-0.27779999999999999</v>
      </c>
      <c r="W22" s="91"/>
      <c r="X22" s="91"/>
    </row>
    <row r="23" spans="1:24" s="41" customFormat="1" ht="51" customHeight="1">
      <c r="A23" s="128" t="s">
        <v>126</v>
      </c>
      <c r="B23" s="129"/>
      <c r="C23" s="133">
        <v>0</v>
      </c>
      <c r="D23" s="129"/>
      <c r="E23" s="133">
        <v>0</v>
      </c>
      <c r="F23" s="129"/>
      <c r="G23" s="133">
        <v>0</v>
      </c>
      <c r="H23" s="129"/>
      <c r="I23" s="133">
        <f t="shared" si="1"/>
        <v>0</v>
      </c>
      <c r="J23" s="129"/>
      <c r="K23" s="131">
        <v>0</v>
      </c>
      <c r="L23" s="129"/>
      <c r="M23" s="133">
        <v>0</v>
      </c>
      <c r="N23" s="129"/>
      <c r="O23" s="133">
        <v>0</v>
      </c>
      <c r="P23" s="129"/>
      <c r="Q23" s="130">
        <f>'درآمد ناشی از فروش '!Q22</f>
        <v>23787150629</v>
      </c>
      <c r="R23" s="129"/>
      <c r="S23" s="130">
        <f t="shared" si="0"/>
        <v>23787150629</v>
      </c>
      <c r="T23" s="129"/>
      <c r="U23" s="131">
        <v>0.19670000000000001</v>
      </c>
      <c r="W23" s="91"/>
      <c r="X23" s="91"/>
    </row>
    <row r="24" spans="1:24" s="41" customFormat="1" ht="51" customHeight="1">
      <c r="A24" s="128" t="s">
        <v>84</v>
      </c>
      <c r="B24" s="129"/>
      <c r="C24" s="133">
        <v>0</v>
      </c>
      <c r="D24" s="129"/>
      <c r="E24" s="133">
        <v>0</v>
      </c>
      <c r="F24" s="129"/>
      <c r="G24" s="133">
        <v>0</v>
      </c>
      <c r="H24" s="129"/>
      <c r="I24" s="133">
        <f t="shared" si="1"/>
        <v>0</v>
      </c>
      <c r="J24" s="129"/>
      <c r="K24" s="131">
        <v>0</v>
      </c>
      <c r="L24" s="129"/>
      <c r="M24" s="133">
        <v>0</v>
      </c>
      <c r="N24" s="129"/>
      <c r="O24" s="133">
        <v>0</v>
      </c>
      <c r="P24" s="129"/>
      <c r="Q24" s="130">
        <f>'درآمد ناشی از فروش '!Q23</f>
        <v>72266048452</v>
      </c>
      <c r="R24" s="129"/>
      <c r="S24" s="130">
        <f t="shared" si="0"/>
        <v>72266048452</v>
      </c>
      <c r="T24" s="129"/>
      <c r="U24" s="131">
        <v>0.59750000000000003</v>
      </c>
      <c r="W24" s="91"/>
      <c r="X24" s="91"/>
    </row>
    <row r="25" spans="1:24" s="41" customFormat="1" ht="51" customHeight="1">
      <c r="A25" s="128" t="s">
        <v>94</v>
      </c>
      <c r="B25" s="129"/>
      <c r="C25" s="133">
        <v>0</v>
      </c>
      <c r="D25" s="129"/>
      <c r="E25" s="130">
        <f>'درآمد ناشی از تغییر قیمت اوراق '!I26</f>
        <v>-1188967239</v>
      </c>
      <c r="F25" s="129"/>
      <c r="G25" s="133">
        <v>0</v>
      </c>
      <c r="H25" s="129"/>
      <c r="I25" s="130">
        <f t="shared" si="1"/>
        <v>-1188967239</v>
      </c>
      <c r="J25" s="129"/>
      <c r="K25" s="131">
        <v>8.3000000000000001E-3</v>
      </c>
      <c r="L25" s="129"/>
      <c r="M25" s="130">
        <f>'درآمد سود سهام '!S19</f>
        <v>1319096509</v>
      </c>
      <c r="N25" s="129"/>
      <c r="O25" s="130">
        <f>'درآمد ناشی از تغییر قیمت اوراق '!Q26</f>
        <v>-3505308138</v>
      </c>
      <c r="P25" s="129"/>
      <c r="Q25" s="130">
        <f>'درآمد ناشی از فروش '!Q24</f>
        <v>5600429428</v>
      </c>
      <c r="R25" s="129"/>
      <c r="S25" s="130">
        <f t="shared" si="0"/>
        <v>3414217799</v>
      </c>
      <c r="T25" s="129"/>
      <c r="U25" s="131">
        <v>2.8199999999999999E-2</v>
      </c>
      <c r="W25" s="91"/>
      <c r="X25" s="91"/>
    </row>
    <row r="26" spans="1:24" s="41" customFormat="1" ht="51" customHeight="1">
      <c r="A26" s="128" t="s">
        <v>87</v>
      </c>
      <c r="B26" s="129"/>
      <c r="C26" s="133">
        <v>0</v>
      </c>
      <c r="D26" s="129"/>
      <c r="E26" s="130">
        <f>'درآمد ناشی از تغییر قیمت اوراق '!I28</f>
        <v>-10135918620</v>
      </c>
      <c r="F26" s="129"/>
      <c r="G26" s="133">
        <v>0</v>
      </c>
      <c r="H26" s="129"/>
      <c r="I26" s="130">
        <f t="shared" si="1"/>
        <v>-10135918620</v>
      </c>
      <c r="J26" s="129"/>
      <c r="K26" s="131">
        <v>7.0999999999999994E-2</v>
      </c>
      <c r="L26" s="129"/>
      <c r="M26" s="133">
        <v>0</v>
      </c>
      <c r="N26" s="129"/>
      <c r="O26" s="130">
        <v>2372653498</v>
      </c>
      <c r="P26" s="129"/>
      <c r="Q26" s="130">
        <f>'درآمد ناشی از فروش '!Q25</f>
        <v>14701642871</v>
      </c>
      <c r="R26" s="129"/>
      <c r="S26" s="130">
        <f t="shared" si="0"/>
        <v>17074296369</v>
      </c>
      <c r="T26" s="129"/>
      <c r="U26" s="131">
        <v>0.14119999999999999</v>
      </c>
      <c r="W26" s="91"/>
      <c r="X26" s="91"/>
    </row>
    <row r="27" spans="1:24" s="41" customFormat="1" ht="51" customHeight="1">
      <c r="A27" s="128" t="s">
        <v>116</v>
      </c>
      <c r="B27" s="129"/>
      <c r="C27" s="133">
        <v>0</v>
      </c>
      <c r="D27" s="129"/>
      <c r="E27" s="133">
        <v>0</v>
      </c>
      <c r="F27" s="129"/>
      <c r="G27" s="133">
        <v>0</v>
      </c>
      <c r="H27" s="129"/>
      <c r="I27" s="133">
        <f t="shared" si="1"/>
        <v>0</v>
      </c>
      <c r="J27" s="129"/>
      <c r="K27" s="131">
        <v>0</v>
      </c>
      <c r="L27" s="129"/>
      <c r="M27" s="133">
        <v>0</v>
      </c>
      <c r="N27" s="129"/>
      <c r="O27" s="133">
        <v>0</v>
      </c>
      <c r="P27" s="129"/>
      <c r="Q27" s="130">
        <f>'درآمد ناشی از فروش '!Q26</f>
        <v>-9826836433</v>
      </c>
      <c r="R27" s="129"/>
      <c r="S27" s="130">
        <f t="shared" si="0"/>
        <v>-9826836433</v>
      </c>
      <c r="T27" s="129"/>
      <c r="U27" s="131">
        <v>-8.1299999999999997E-2</v>
      </c>
      <c r="W27" s="91"/>
      <c r="X27" s="91"/>
    </row>
    <row r="28" spans="1:24" s="41" customFormat="1" ht="51" customHeight="1">
      <c r="A28" s="128" t="s">
        <v>102</v>
      </c>
      <c r="B28" s="129"/>
      <c r="C28" s="133">
        <v>0</v>
      </c>
      <c r="D28" s="129"/>
      <c r="E28" s="133">
        <v>0</v>
      </c>
      <c r="F28" s="129"/>
      <c r="G28" s="133">
        <v>0</v>
      </c>
      <c r="H28" s="129"/>
      <c r="I28" s="133">
        <f t="shared" si="1"/>
        <v>0</v>
      </c>
      <c r="J28" s="129"/>
      <c r="K28" s="131">
        <v>0</v>
      </c>
      <c r="L28" s="129"/>
      <c r="M28" s="130">
        <f>'درآمد سود سهام '!S20</f>
        <v>3660600000</v>
      </c>
      <c r="N28" s="129"/>
      <c r="O28" s="133">
        <v>0</v>
      </c>
      <c r="P28" s="129"/>
      <c r="Q28" s="130">
        <f>'درآمد ناشی از فروش '!Q27</f>
        <v>12012400649</v>
      </c>
      <c r="R28" s="129"/>
      <c r="S28" s="130">
        <f>M28+O28+Q28</f>
        <v>15673000649</v>
      </c>
      <c r="T28" s="129"/>
      <c r="U28" s="131">
        <v>0.12959999999999999</v>
      </c>
      <c r="W28" s="91"/>
      <c r="X28" s="91"/>
    </row>
    <row r="29" spans="1:24" s="41" customFormat="1" ht="51" customHeight="1">
      <c r="A29" s="128" t="s">
        <v>124</v>
      </c>
      <c r="B29" s="129"/>
      <c r="C29" s="133">
        <v>0</v>
      </c>
      <c r="D29" s="129"/>
      <c r="E29" s="130">
        <f>'درآمد ناشی از تغییر قیمت اوراق '!I31</f>
        <v>2298869026</v>
      </c>
      <c r="F29" s="129"/>
      <c r="G29" s="133">
        <v>0</v>
      </c>
      <c r="H29" s="129"/>
      <c r="I29" s="130">
        <f t="shared" si="1"/>
        <v>2298869026</v>
      </c>
      <c r="J29" s="129"/>
      <c r="K29" s="131">
        <v>-1.61E-2</v>
      </c>
      <c r="L29" s="129"/>
      <c r="M29" s="133">
        <v>0</v>
      </c>
      <c r="N29" s="129"/>
      <c r="O29" s="130">
        <f>'درآمد ناشی از تغییر قیمت اوراق '!Q31</f>
        <v>16908146517</v>
      </c>
      <c r="P29" s="129"/>
      <c r="Q29" s="130">
        <f>'درآمد ناشی از فروش '!Q28</f>
        <v>4371753983</v>
      </c>
      <c r="R29" s="129"/>
      <c r="S29" s="130">
        <f t="shared" si="0"/>
        <v>21279900500</v>
      </c>
      <c r="T29" s="129"/>
      <c r="U29" s="131">
        <v>0.1759</v>
      </c>
      <c r="W29" s="91"/>
      <c r="X29" s="91"/>
    </row>
    <row r="30" spans="1:24" s="41" customFormat="1" ht="51" customHeight="1">
      <c r="A30" s="128" t="s">
        <v>92</v>
      </c>
      <c r="B30" s="129"/>
      <c r="C30" s="133">
        <v>0</v>
      </c>
      <c r="D30" s="129"/>
      <c r="E30" s="130">
        <f>'درآمد ناشی از تغییر قیمت اوراق '!I9</f>
        <v>-20160825075</v>
      </c>
      <c r="F30" s="129"/>
      <c r="G30" s="133">
        <v>0</v>
      </c>
      <c r="H30" s="129"/>
      <c r="I30" s="130">
        <f t="shared" si="1"/>
        <v>-20160825075</v>
      </c>
      <c r="J30" s="129"/>
      <c r="K30" s="131">
        <v>0.14119999999999999</v>
      </c>
      <c r="L30" s="129"/>
      <c r="M30" s="130">
        <f>'درآمد سود سهام '!S22</f>
        <v>3818913481</v>
      </c>
      <c r="N30" s="129"/>
      <c r="O30" s="130">
        <f>'درآمد ناشی از تغییر قیمت اوراق '!Q9</f>
        <v>-39423587960</v>
      </c>
      <c r="P30" s="129"/>
      <c r="Q30" s="130">
        <f>'درآمد ناشی از فروش '!Q29</f>
        <v>8230701236</v>
      </c>
      <c r="R30" s="129"/>
      <c r="S30" s="130">
        <f t="shared" si="0"/>
        <v>-27373973243</v>
      </c>
      <c r="T30" s="129"/>
      <c r="U30" s="131">
        <v>-0.2263</v>
      </c>
      <c r="W30" s="91"/>
      <c r="X30" s="91"/>
    </row>
    <row r="31" spans="1:24" s="41" customFormat="1" ht="51" customHeight="1">
      <c r="A31" s="128" t="s">
        <v>140</v>
      </c>
      <c r="B31" s="129"/>
      <c r="C31" s="133">
        <v>0</v>
      </c>
      <c r="D31" s="129"/>
      <c r="E31" s="133">
        <v>0</v>
      </c>
      <c r="F31" s="129"/>
      <c r="G31" s="133">
        <v>0</v>
      </c>
      <c r="H31" s="129"/>
      <c r="I31" s="133">
        <f t="shared" si="1"/>
        <v>0</v>
      </c>
      <c r="J31" s="129"/>
      <c r="K31" s="131">
        <v>0</v>
      </c>
      <c r="L31" s="129"/>
      <c r="M31" s="133">
        <v>0</v>
      </c>
      <c r="N31" s="129"/>
      <c r="O31" s="133">
        <v>0</v>
      </c>
      <c r="P31" s="129"/>
      <c r="Q31" s="130">
        <f>'درآمد ناشی از فروش '!Q30</f>
        <v>4525869</v>
      </c>
      <c r="R31" s="129"/>
      <c r="S31" s="130">
        <f t="shared" si="0"/>
        <v>4525869</v>
      </c>
      <c r="T31" s="129"/>
      <c r="U31" s="131">
        <v>0</v>
      </c>
      <c r="W31" s="91"/>
      <c r="X31" s="91"/>
    </row>
    <row r="32" spans="1:24" s="41" customFormat="1" ht="51" customHeight="1">
      <c r="A32" s="128" t="s">
        <v>107</v>
      </c>
      <c r="B32" s="129"/>
      <c r="C32" s="133">
        <v>0</v>
      </c>
      <c r="D32" s="129"/>
      <c r="E32" s="130">
        <f>'درآمد ناشی از تغییر قیمت اوراق '!I10</f>
        <v>-7554581033</v>
      </c>
      <c r="F32" s="129"/>
      <c r="G32" s="133">
        <v>0</v>
      </c>
      <c r="H32" s="129"/>
      <c r="I32" s="130">
        <f t="shared" si="1"/>
        <v>-7554581033</v>
      </c>
      <c r="J32" s="129"/>
      <c r="K32" s="131">
        <v>5.2900000000000003E-2</v>
      </c>
      <c r="L32" s="129"/>
      <c r="M32" s="130">
        <f>'درآمد سود سهام '!S23</f>
        <v>2000000000</v>
      </c>
      <c r="N32" s="129"/>
      <c r="O32" s="130">
        <f>'درآمد ناشی از تغییر قیمت اوراق '!Q10</f>
        <v>-29599476456</v>
      </c>
      <c r="P32" s="129"/>
      <c r="Q32" s="130">
        <f>'درآمد ناشی از فروش '!Q31</f>
        <v>42023680</v>
      </c>
      <c r="R32" s="129"/>
      <c r="S32" s="130">
        <f t="shared" si="0"/>
        <v>-27557452776</v>
      </c>
      <c r="T32" s="129"/>
      <c r="U32" s="131">
        <v>-0.22789999999999999</v>
      </c>
      <c r="W32" s="91"/>
      <c r="X32" s="91"/>
    </row>
    <row r="33" spans="1:24" s="41" customFormat="1" ht="51" customHeight="1">
      <c r="A33" s="128" t="s">
        <v>144</v>
      </c>
      <c r="B33" s="129"/>
      <c r="C33" s="133">
        <v>0</v>
      </c>
      <c r="D33" s="129"/>
      <c r="E33" s="133">
        <v>0</v>
      </c>
      <c r="F33" s="129"/>
      <c r="G33" s="133">
        <v>0</v>
      </c>
      <c r="H33" s="129"/>
      <c r="I33" s="133">
        <f t="shared" si="1"/>
        <v>0</v>
      </c>
      <c r="J33" s="129"/>
      <c r="K33" s="131">
        <v>0</v>
      </c>
      <c r="L33" s="129"/>
      <c r="M33" s="133">
        <v>0</v>
      </c>
      <c r="N33" s="129"/>
      <c r="O33" s="133">
        <v>0</v>
      </c>
      <c r="P33" s="129"/>
      <c r="Q33" s="130">
        <f>'درآمد ناشی از فروش '!Q32</f>
        <v>-1340109721</v>
      </c>
      <c r="R33" s="129"/>
      <c r="S33" s="130">
        <f t="shared" si="0"/>
        <v>-1340109721</v>
      </c>
      <c r="T33" s="129"/>
      <c r="U33" s="131">
        <v>-1.11E-2</v>
      </c>
      <c r="W33" s="91"/>
      <c r="X33" s="91"/>
    </row>
    <row r="34" spans="1:24" s="41" customFormat="1" ht="51" customHeight="1">
      <c r="A34" s="128" t="s">
        <v>109</v>
      </c>
      <c r="B34" s="129"/>
      <c r="C34" s="133">
        <v>0</v>
      </c>
      <c r="D34" s="129"/>
      <c r="E34" s="133">
        <v>0</v>
      </c>
      <c r="F34" s="129"/>
      <c r="G34" s="133">
        <v>0</v>
      </c>
      <c r="H34" s="129"/>
      <c r="I34" s="133">
        <f t="shared" si="1"/>
        <v>0</v>
      </c>
      <c r="J34" s="129"/>
      <c r="K34" s="131">
        <v>0</v>
      </c>
      <c r="L34" s="129"/>
      <c r="M34" s="130">
        <f>'درآمد سود سهام '!S24</f>
        <v>4050000000</v>
      </c>
      <c r="N34" s="129"/>
      <c r="O34" s="133">
        <v>0</v>
      </c>
      <c r="P34" s="129"/>
      <c r="Q34" s="130">
        <f>'درآمد ناشی از فروش '!Q33</f>
        <v>-4881775851</v>
      </c>
      <c r="R34" s="129"/>
      <c r="S34" s="130">
        <f t="shared" si="0"/>
        <v>-831775851</v>
      </c>
      <c r="T34" s="129"/>
      <c r="U34" s="131">
        <v>-6.8999999999999999E-3</v>
      </c>
      <c r="W34" s="91"/>
      <c r="X34" s="91"/>
    </row>
    <row r="35" spans="1:24" s="41" customFormat="1" ht="51" customHeight="1">
      <c r="A35" s="128" t="s">
        <v>118</v>
      </c>
      <c r="B35" s="129"/>
      <c r="C35" s="133">
        <v>0</v>
      </c>
      <c r="D35" s="129"/>
      <c r="E35" s="133">
        <v>0</v>
      </c>
      <c r="F35" s="129"/>
      <c r="G35" s="133">
        <v>0</v>
      </c>
      <c r="H35" s="129"/>
      <c r="I35" s="133">
        <f t="shared" si="1"/>
        <v>0</v>
      </c>
      <c r="J35" s="129"/>
      <c r="K35" s="131">
        <v>0</v>
      </c>
      <c r="L35" s="129"/>
      <c r="M35" s="133">
        <v>0</v>
      </c>
      <c r="N35" s="129"/>
      <c r="O35" s="133">
        <v>0</v>
      </c>
      <c r="P35" s="129"/>
      <c r="Q35" s="130">
        <f>'درآمد ناشی از فروش '!Q34</f>
        <v>2035227656</v>
      </c>
      <c r="R35" s="129"/>
      <c r="S35" s="130">
        <f t="shared" si="0"/>
        <v>2035227656</v>
      </c>
      <c r="T35" s="129"/>
      <c r="U35" s="131">
        <v>1.6799999999999999E-2</v>
      </c>
      <c r="W35" s="91"/>
      <c r="X35" s="91"/>
    </row>
    <row r="36" spans="1:24" s="41" customFormat="1" ht="51" customHeight="1">
      <c r="A36" s="128" t="s">
        <v>125</v>
      </c>
      <c r="B36" s="129"/>
      <c r="C36" s="133">
        <v>0</v>
      </c>
      <c r="D36" s="129"/>
      <c r="E36" s="133">
        <v>0</v>
      </c>
      <c r="F36" s="129"/>
      <c r="G36" s="133">
        <v>0</v>
      </c>
      <c r="H36" s="129"/>
      <c r="I36" s="133">
        <f t="shared" si="1"/>
        <v>0</v>
      </c>
      <c r="J36" s="129"/>
      <c r="K36" s="131">
        <v>0</v>
      </c>
      <c r="L36" s="129"/>
      <c r="M36" s="130">
        <f>'درآمد سود سهام '!S25</f>
        <v>252528000</v>
      </c>
      <c r="N36" s="129"/>
      <c r="O36" s="133">
        <v>0</v>
      </c>
      <c r="P36" s="129"/>
      <c r="Q36" s="130">
        <f>'درآمد ناشی از فروش '!Q35</f>
        <v>1356767308</v>
      </c>
      <c r="R36" s="129"/>
      <c r="S36" s="130">
        <f t="shared" si="0"/>
        <v>1609295308</v>
      </c>
      <c r="T36" s="129"/>
      <c r="U36" s="131">
        <v>1.3299999999999999E-2</v>
      </c>
      <c r="W36" s="91"/>
      <c r="X36" s="91"/>
    </row>
    <row r="37" spans="1:24" s="41" customFormat="1" ht="51" customHeight="1">
      <c r="A37" s="128" t="s">
        <v>117</v>
      </c>
      <c r="B37" s="129"/>
      <c r="C37" s="133">
        <v>0</v>
      </c>
      <c r="D37" s="129"/>
      <c r="E37" s="133">
        <v>0</v>
      </c>
      <c r="F37" s="129"/>
      <c r="G37" s="133">
        <v>0</v>
      </c>
      <c r="H37" s="129"/>
      <c r="I37" s="133">
        <f t="shared" si="1"/>
        <v>0</v>
      </c>
      <c r="J37" s="129"/>
      <c r="K37" s="131">
        <v>0</v>
      </c>
      <c r="L37" s="129"/>
      <c r="M37" s="133">
        <v>0</v>
      </c>
      <c r="N37" s="129"/>
      <c r="O37" s="133">
        <v>0</v>
      </c>
      <c r="P37" s="129"/>
      <c r="Q37" s="130">
        <f>'درآمد ناشی از فروش '!Q36</f>
        <v>136833856</v>
      </c>
      <c r="R37" s="129"/>
      <c r="S37" s="130">
        <f t="shared" si="0"/>
        <v>136833856</v>
      </c>
      <c r="T37" s="129"/>
      <c r="U37" s="131">
        <v>1.1000000000000001E-3</v>
      </c>
      <c r="W37" s="91"/>
      <c r="X37" s="91"/>
    </row>
    <row r="38" spans="1:24" s="41" customFormat="1" ht="51" customHeight="1">
      <c r="A38" s="128" t="s">
        <v>145</v>
      </c>
      <c r="B38" s="129"/>
      <c r="C38" s="133">
        <v>0</v>
      </c>
      <c r="D38" s="129"/>
      <c r="E38" s="133">
        <v>0</v>
      </c>
      <c r="F38" s="129"/>
      <c r="G38" s="133">
        <v>0</v>
      </c>
      <c r="H38" s="129"/>
      <c r="I38" s="133">
        <f t="shared" si="1"/>
        <v>0</v>
      </c>
      <c r="J38" s="129"/>
      <c r="K38" s="131">
        <v>0</v>
      </c>
      <c r="L38" s="129"/>
      <c r="M38" s="133">
        <v>0</v>
      </c>
      <c r="N38" s="129"/>
      <c r="O38" s="133">
        <v>0</v>
      </c>
      <c r="P38" s="129"/>
      <c r="Q38" s="130">
        <f>'درآمد ناشی از فروش '!Q37</f>
        <v>1274025894</v>
      </c>
      <c r="R38" s="129"/>
      <c r="S38" s="130">
        <f t="shared" si="0"/>
        <v>1274025894</v>
      </c>
      <c r="T38" s="129"/>
      <c r="U38" s="131">
        <v>1.0500000000000001E-2</v>
      </c>
      <c r="W38" s="91"/>
      <c r="X38" s="91"/>
    </row>
    <row r="39" spans="1:24" s="41" customFormat="1" ht="51" customHeight="1">
      <c r="A39" s="128" t="s">
        <v>115</v>
      </c>
      <c r="B39" s="129"/>
      <c r="C39" s="133">
        <v>0</v>
      </c>
      <c r="D39" s="129"/>
      <c r="E39" s="133">
        <v>0</v>
      </c>
      <c r="F39" s="129"/>
      <c r="G39" s="133">
        <v>0</v>
      </c>
      <c r="H39" s="129"/>
      <c r="I39" s="133">
        <f t="shared" si="1"/>
        <v>0</v>
      </c>
      <c r="J39" s="129"/>
      <c r="K39" s="131">
        <v>0</v>
      </c>
      <c r="L39" s="129"/>
      <c r="M39" s="133">
        <v>0</v>
      </c>
      <c r="N39" s="129"/>
      <c r="O39" s="133">
        <v>0</v>
      </c>
      <c r="P39" s="129"/>
      <c r="Q39" s="130">
        <f>'درآمد ناشی از فروش '!Q38</f>
        <v>902944216</v>
      </c>
      <c r="R39" s="129"/>
      <c r="S39" s="130">
        <f t="shared" si="0"/>
        <v>902944216</v>
      </c>
      <c r="T39" s="129"/>
      <c r="U39" s="131">
        <v>7.4999999999999997E-3</v>
      </c>
      <c r="W39" s="91"/>
      <c r="X39" s="91"/>
    </row>
    <row r="40" spans="1:24" s="41" customFormat="1" ht="51" customHeight="1">
      <c r="A40" s="128" t="s">
        <v>139</v>
      </c>
      <c r="B40" s="129"/>
      <c r="C40" s="133">
        <v>0</v>
      </c>
      <c r="D40" s="129"/>
      <c r="E40" s="133">
        <v>0</v>
      </c>
      <c r="F40" s="129"/>
      <c r="G40" s="133">
        <v>0</v>
      </c>
      <c r="H40" s="129"/>
      <c r="I40" s="133">
        <f t="shared" si="1"/>
        <v>0</v>
      </c>
      <c r="J40" s="129"/>
      <c r="K40" s="131">
        <v>0</v>
      </c>
      <c r="L40" s="129"/>
      <c r="M40" s="133">
        <v>0</v>
      </c>
      <c r="N40" s="129"/>
      <c r="O40" s="133">
        <v>0</v>
      </c>
      <c r="P40" s="129"/>
      <c r="Q40" s="130">
        <f>'درآمد ناشی از فروش '!Q39</f>
        <v>61324321</v>
      </c>
      <c r="R40" s="129"/>
      <c r="S40" s="130">
        <f t="shared" si="0"/>
        <v>61324321</v>
      </c>
      <c r="T40" s="129"/>
      <c r="U40" s="131">
        <v>5.0000000000000001E-4</v>
      </c>
      <c r="W40" s="91"/>
      <c r="X40" s="91"/>
    </row>
    <row r="41" spans="1:24" s="41" customFormat="1" ht="51" customHeight="1">
      <c r="A41" s="128" t="s">
        <v>128</v>
      </c>
      <c r="B41" s="129"/>
      <c r="C41" s="133">
        <v>0</v>
      </c>
      <c r="D41" s="129"/>
      <c r="E41" s="133">
        <v>0</v>
      </c>
      <c r="F41" s="129"/>
      <c r="G41" s="133">
        <v>0</v>
      </c>
      <c r="H41" s="129"/>
      <c r="I41" s="133">
        <f t="shared" si="1"/>
        <v>0</v>
      </c>
      <c r="J41" s="129"/>
      <c r="K41" s="131">
        <v>0</v>
      </c>
      <c r="L41" s="129"/>
      <c r="M41" s="133">
        <v>0</v>
      </c>
      <c r="N41" s="129"/>
      <c r="O41" s="133">
        <v>0</v>
      </c>
      <c r="P41" s="129"/>
      <c r="Q41" s="130">
        <f>'درآمد ناشی از فروش '!Q40</f>
        <v>118525892</v>
      </c>
      <c r="R41" s="129"/>
      <c r="S41" s="130">
        <f t="shared" si="0"/>
        <v>118525892</v>
      </c>
      <c r="T41" s="129"/>
      <c r="U41" s="131">
        <v>1E-3</v>
      </c>
      <c r="W41" s="91"/>
      <c r="X41" s="91"/>
    </row>
    <row r="42" spans="1:24" s="41" customFormat="1" ht="51" customHeight="1">
      <c r="A42" s="128" t="s">
        <v>146</v>
      </c>
      <c r="B42" s="129"/>
      <c r="C42" s="133">
        <v>0</v>
      </c>
      <c r="D42" s="129"/>
      <c r="E42" s="133">
        <v>0</v>
      </c>
      <c r="F42" s="129"/>
      <c r="G42" s="133">
        <v>0</v>
      </c>
      <c r="H42" s="129"/>
      <c r="I42" s="133">
        <f t="shared" si="1"/>
        <v>0</v>
      </c>
      <c r="J42" s="129"/>
      <c r="K42" s="131">
        <v>0</v>
      </c>
      <c r="L42" s="129"/>
      <c r="M42" s="133">
        <v>0</v>
      </c>
      <c r="N42" s="129"/>
      <c r="O42" s="133">
        <v>0</v>
      </c>
      <c r="P42" s="129"/>
      <c r="Q42" s="130">
        <f>'درآمد ناشی از فروش '!Q41</f>
        <v>1707846</v>
      </c>
      <c r="R42" s="129"/>
      <c r="S42" s="130">
        <f t="shared" si="0"/>
        <v>1707846</v>
      </c>
      <c r="T42" s="129"/>
      <c r="U42" s="131">
        <v>0</v>
      </c>
      <c r="W42" s="91"/>
      <c r="X42" s="91"/>
    </row>
    <row r="43" spans="1:24" s="41" customFormat="1" ht="51" customHeight="1">
      <c r="A43" s="128" t="s">
        <v>141</v>
      </c>
      <c r="B43" s="129"/>
      <c r="C43" s="133">
        <v>0</v>
      </c>
      <c r="D43" s="129"/>
      <c r="E43" s="133">
        <v>0</v>
      </c>
      <c r="F43" s="129"/>
      <c r="G43" s="133">
        <v>0</v>
      </c>
      <c r="H43" s="129"/>
      <c r="I43" s="133">
        <f t="shared" si="1"/>
        <v>0</v>
      </c>
      <c r="J43" s="129"/>
      <c r="K43" s="131">
        <v>0</v>
      </c>
      <c r="L43" s="129"/>
      <c r="M43" s="133">
        <v>0</v>
      </c>
      <c r="N43" s="129"/>
      <c r="O43" s="133">
        <v>0</v>
      </c>
      <c r="P43" s="129"/>
      <c r="Q43" s="130">
        <f>'درآمد ناشی از فروش '!Q42</f>
        <v>75795108</v>
      </c>
      <c r="R43" s="129"/>
      <c r="S43" s="130">
        <f>M43+O43+Q43</f>
        <v>75795108</v>
      </c>
      <c r="T43" s="129"/>
      <c r="U43" s="131">
        <v>5.9999999999999995E-4</v>
      </c>
      <c r="W43" s="91"/>
      <c r="X43" s="91"/>
    </row>
    <row r="44" spans="1:24" s="41" customFormat="1" ht="51" customHeight="1">
      <c r="A44" s="128" t="s">
        <v>143</v>
      </c>
      <c r="B44" s="129"/>
      <c r="C44" s="133">
        <v>0</v>
      </c>
      <c r="D44" s="129"/>
      <c r="E44" s="130">
        <f>'درآمد ناشی از تغییر قیمت اوراق '!I13</f>
        <v>-900049665</v>
      </c>
      <c r="F44" s="129"/>
      <c r="G44" s="133">
        <v>0</v>
      </c>
      <c r="H44" s="129"/>
      <c r="I44" s="130">
        <f t="shared" si="1"/>
        <v>-900049665</v>
      </c>
      <c r="J44" s="129"/>
      <c r="K44" s="131">
        <v>6.3E-3</v>
      </c>
      <c r="L44" s="129"/>
      <c r="M44" s="133">
        <v>0</v>
      </c>
      <c r="N44" s="129"/>
      <c r="O44" s="130">
        <f>'درآمد ناشی از تغییر قیمت اوراق '!Q13</f>
        <v>2784975675</v>
      </c>
      <c r="P44" s="129"/>
      <c r="Q44" s="130">
        <f>'درآمد ناشی از فروش '!Q43</f>
        <v>3687749843</v>
      </c>
      <c r="R44" s="129"/>
      <c r="S44" s="130">
        <f t="shared" si="0"/>
        <v>6472725518</v>
      </c>
      <c r="T44" s="129"/>
      <c r="U44" s="131">
        <v>5.3499999999999999E-2</v>
      </c>
      <c r="W44" s="91"/>
      <c r="X44" s="91"/>
    </row>
    <row r="45" spans="1:24" s="41" customFormat="1" ht="51" customHeight="1">
      <c r="A45" s="128" t="s">
        <v>127</v>
      </c>
      <c r="B45" s="129"/>
      <c r="C45" s="133">
        <v>0</v>
      </c>
      <c r="D45" s="129"/>
      <c r="E45" s="133">
        <v>0</v>
      </c>
      <c r="F45" s="129"/>
      <c r="G45" s="133">
        <v>0</v>
      </c>
      <c r="H45" s="129"/>
      <c r="I45" s="133">
        <f>C45+E45+G45</f>
        <v>0</v>
      </c>
      <c r="J45" s="129"/>
      <c r="K45" s="131">
        <v>0</v>
      </c>
      <c r="L45" s="129"/>
      <c r="M45" s="133">
        <v>0</v>
      </c>
      <c r="N45" s="129"/>
      <c r="O45" s="133">
        <v>0</v>
      </c>
      <c r="P45" s="129"/>
      <c r="Q45" s="130">
        <f>'درآمد ناشی از فروش '!Q44</f>
        <v>-6939484078</v>
      </c>
      <c r="R45" s="129"/>
      <c r="S45" s="130">
        <f t="shared" si="0"/>
        <v>-6939484078</v>
      </c>
      <c r="T45" s="129"/>
      <c r="U45" s="131">
        <v>-5.74E-2</v>
      </c>
      <c r="W45" s="91"/>
      <c r="X45" s="91"/>
    </row>
    <row r="46" spans="1:24" s="41" customFormat="1" ht="51" customHeight="1">
      <c r="A46" s="128" t="s">
        <v>103</v>
      </c>
      <c r="B46" s="129"/>
      <c r="C46" s="133">
        <v>0</v>
      </c>
      <c r="D46" s="129"/>
      <c r="E46" s="130">
        <f>'درآمد ناشی از تغییر قیمت اوراق '!I20</f>
        <v>-106926599</v>
      </c>
      <c r="F46" s="129"/>
      <c r="G46" s="133">
        <v>0</v>
      </c>
      <c r="H46" s="129"/>
      <c r="I46" s="130">
        <f t="shared" si="1"/>
        <v>-106926599</v>
      </c>
      <c r="J46" s="129"/>
      <c r="K46" s="131">
        <v>6.9999999999999999E-4</v>
      </c>
      <c r="L46" s="129"/>
      <c r="M46" s="130">
        <f>'درآمد سود سهام '!S13</f>
        <v>460999800</v>
      </c>
      <c r="N46" s="129"/>
      <c r="O46" s="130">
        <f>'درآمد ناشی از تغییر قیمت اوراق '!Q20</f>
        <v>-24305943387</v>
      </c>
      <c r="P46" s="129"/>
      <c r="Q46" s="133">
        <v>0</v>
      </c>
      <c r="R46" s="129"/>
      <c r="S46" s="130">
        <f t="shared" si="0"/>
        <v>-23844943587</v>
      </c>
      <c r="T46" s="129"/>
      <c r="U46" s="131">
        <v>-0.19719999999999999</v>
      </c>
      <c r="W46" s="91"/>
      <c r="X46" s="91"/>
    </row>
    <row r="47" spans="1:24" s="41" customFormat="1" ht="51" customHeight="1">
      <c r="A47" s="128" t="s">
        <v>104</v>
      </c>
      <c r="B47" s="129"/>
      <c r="C47" s="133">
        <v>0</v>
      </c>
      <c r="D47" s="129"/>
      <c r="E47" s="130">
        <f>'درآمد ناشی از تغییر قیمت اوراق '!I21</f>
        <v>-13522917101</v>
      </c>
      <c r="F47" s="129"/>
      <c r="G47" s="133">
        <v>0</v>
      </c>
      <c r="H47" s="129"/>
      <c r="I47" s="130">
        <f t="shared" si="1"/>
        <v>-13522917101</v>
      </c>
      <c r="J47" s="129"/>
      <c r="K47" s="131">
        <v>9.4700000000000006E-2</v>
      </c>
      <c r="L47" s="129"/>
      <c r="M47" s="130">
        <f>'درآمد سود سهام '!S14</f>
        <v>9480000000</v>
      </c>
      <c r="N47" s="129"/>
      <c r="O47" s="130">
        <f>'درآمد ناشی از تغییر قیمت اوراق '!Q21</f>
        <v>-32217781901</v>
      </c>
      <c r="P47" s="129"/>
      <c r="Q47" s="133">
        <v>0</v>
      </c>
      <c r="R47" s="129"/>
      <c r="S47" s="130">
        <f t="shared" si="0"/>
        <v>-22737781901</v>
      </c>
      <c r="T47" s="129"/>
      <c r="U47" s="131">
        <v>-0.188</v>
      </c>
      <c r="W47" s="91"/>
      <c r="X47" s="91"/>
    </row>
    <row r="48" spans="1:24" s="41" customFormat="1" ht="51" customHeight="1">
      <c r="A48" s="128" t="s">
        <v>147</v>
      </c>
      <c r="B48" s="129"/>
      <c r="C48" s="133">
        <v>0</v>
      </c>
      <c r="D48" s="129"/>
      <c r="E48" s="130">
        <f>'درآمد ناشی از تغییر قیمت اوراق '!I11</f>
        <v>-8552806200</v>
      </c>
      <c r="F48" s="129"/>
      <c r="G48" s="133">
        <v>0</v>
      </c>
      <c r="H48" s="129"/>
      <c r="I48" s="130">
        <f t="shared" si="1"/>
        <v>-8552806200</v>
      </c>
      <c r="J48" s="129"/>
      <c r="K48" s="131">
        <v>5.9900000000000002E-2</v>
      </c>
      <c r="L48" s="129"/>
      <c r="M48" s="133">
        <v>0</v>
      </c>
      <c r="N48" s="129"/>
      <c r="O48" s="130">
        <f>'درآمد ناشی از تغییر قیمت اوراق '!Q11</f>
        <v>-19638348613</v>
      </c>
      <c r="P48" s="129"/>
      <c r="Q48" s="133">
        <v>0</v>
      </c>
      <c r="R48" s="129"/>
      <c r="S48" s="130">
        <f t="shared" si="0"/>
        <v>-19638348613</v>
      </c>
      <c r="T48" s="129"/>
      <c r="U48" s="131">
        <v>-0.16239999999999999</v>
      </c>
      <c r="W48" s="91"/>
      <c r="X48" s="91"/>
    </row>
    <row r="49" spans="1:24" s="41" customFormat="1" ht="51" customHeight="1">
      <c r="A49" s="128" t="s">
        <v>155</v>
      </c>
      <c r="B49" s="129"/>
      <c r="C49" s="133">
        <v>0</v>
      </c>
      <c r="D49" s="129"/>
      <c r="E49" s="130">
        <f>'درآمد ناشی از تغییر قیمت اوراق '!I12</f>
        <v>-6282843698</v>
      </c>
      <c r="F49" s="129"/>
      <c r="G49" s="133">
        <v>0</v>
      </c>
      <c r="H49" s="129"/>
      <c r="I49" s="130">
        <f t="shared" si="1"/>
        <v>-6282843698</v>
      </c>
      <c r="J49" s="129"/>
      <c r="K49" s="131">
        <v>4.3999999999999997E-2</v>
      </c>
      <c r="L49" s="129"/>
      <c r="M49" s="133">
        <v>0</v>
      </c>
      <c r="N49" s="129"/>
      <c r="O49" s="130">
        <f>'درآمد ناشی از تغییر قیمت اوراق '!Q12</f>
        <v>-6296301980</v>
      </c>
      <c r="P49" s="129"/>
      <c r="Q49" s="133">
        <v>0</v>
      </c>
      <c r="R49" s="129"/>
      <c r="S49" s="130">
        <f>M49+O49+Q49</f>
        <v>-6296301980</v>
      </c>
      <c r="T49" s="129"/>
      <c r="U49" s="131">
        <v>-5.21E-2</v>
      </c>
      <c r="W49" s="91"/>
      <c r="X49" s="91"/>
    </row>
    <row r="50" spans="1:24" s="41" customFormat="1" ht="51" customHeight="1">
      <c r="A50" s="128" t="s">
        <v>138</v>
      </c>
      <c r="B50" s="129"/>
      <c r="C50" s="133">
        <v>0</v>
      </c>
      <c r="D50" s="129"/>
      <c r="E50" s="130">
        <f>'درآمد ناشی از تغییر قیمت اوراق '!I18</f>
        <v>-2902626000</v>
      </c>
      <c r="F50" s="129"/>
      <c r="G50" s="133">
        <v>0</v>
      </c>
      <c r="H50" s="129"/>
      <c r="I50" s="130">
        <f t="shared" si="1"/>
        <v>-2902626000</v>
      </c>
      <c r="J50" s="129"/>
      <c r="K50" s="131">
        <v>2.0299999999999999E-2</v>
      </c>
      <c r="L50" s="129"/>
      <c r="M50" s="133">
        <v>0</v>
      </c>
      <c r="N50" s="129"/>
      <c r="O50" s="130">
        <f>'درآمد ناشی از تغییر قیمت اوراق '!Q18</f>
        <v>-10577599257</v>
      </c>
      <c r="P50" s="129"/>
      <c r="Q50" s="133">
        <v>0</v>
      </c>
      <c r="R50" s="129"/>
      <c r="S50" s="130">
        <f t="shared" si="0"/>
        <v>-10577599257</v>
      </c>
      <c r="T50" s="129"/>
      <c r="U50" s="131">
        <v>-8.7499999999999994E-2</v>
      </c>
      <c r="W50" s="91"/>
      <c r="X50" s="91"/>
    </row>
    <row r="51" spans="1:24" s="41" customFormat="1" ht="51" customHeight="1">
      <c r="A51" s="128" t="s">
        <v>153</v>
      </c>
      <c r="B51" s="129"/>
      <c r="C51" s="133">
        <v>0</v>
      </c>
      <c r="D51" s="129"/>
      <c r="E51" s="130">
        <f>'درآمد ناشی از تغییر قیمت اوراق '!I25</f>
        <v>-1572536884</v>
      </c>
      <c r="F51" s="129"/>
      <c r="G51" s="133">
        <v>0</v>
      </c>
      <c r="H51" s="129"/>
      <c r="I51" s="130">
        <f>C51+E51+G51</f>
        <v>-1572536884</v>
      </c>
      <c r="J51" s="129"/>
      <c r="K51" s="131">
        <v>1.0999999999999999E-2</v>
      </c>
      <c r="L51" s="129"/>
      <c r="M51" s="133">
        <v>0</v>
      </c>
      <c r="N51" s="129"/>
      <c r="O51" s="130">
        <f>'درآمد ناشی از تغییر قیمت اوراق '!Q25</f>
        <v>-2280330956</v>
      </c>
      <c r="P51" s="129"/>
      <c r="Q51" s="133">
        <v>0</v>
      </c>
      <c r="R51" s="129"/>
      <c r="S51" s="130">
        <f t="shared" si="0"/>
        <v>-2280330956</v>
      </c>
      <c r="T51" s="129"/>
      <c r="U51" s="131">
        <v>-1.89E-2</v>
      </c>
      <c r="W51" s="91"/>
      <c r="X51" s="91"/>
    </row>
    <row r="52" spans="1:24" s="41" customFormat="1" ht="51" customHeight="1">
      <c r="A52" s="128" t="s">
        <v>156</v>
      </c>
      <c r="B52" s="129"/>
      <c r="C52" s="133">
        <v>0</v>
      </c>
      <c r="D52" s="129"/>
      <c r="E52" s="130">
        <f>'درآمد ناشی از تغییر قیمت اوراق '!I29</f>
        <v>-4519465116</v>
      </c>
      <c r="F52" s="129"/>
      <c r="G52" s="133">
        <v>0</v>
      </c>
      <c r="H52" s="129"/>
      <c r="I52" s="130">
        <f t="shared" si="1"/>
        <v>-4519465116</v>
      </c>
      <c r="J52" s="129"/>
      <c r="K52" s="131">
        <v>3.1600000000000003E-2</v>
      </c>
      <c r="L52" s="129"/>
      <c r="M52" s="133">
        <v>0</v>
      </c>
      <c r="N52" s="129"/>
      <c r="O52" s="130">
        <f>'درآمد ناشی از تغییر قیمت اوراق '!Q29</f>
        <v>-3480968222</v>
      </c>
      <c r="P52" s="129"/>
      <c r="Q52" s="133">
        <v>0</v>
      </c>
      <c r="R52" s="129"/>
      <c r="S52" s="130">
        <f t="shared" si="0"/>
        <v>-3480968222</v>
      </c>
      <c r="T52" s="129"/>
      <c r="U52" s="131">
        <v>-2.8799999999999999E-2</v>
      </c>
      <c r="W52" s="91"/>
      <c r="X52" s="91"/>
    </row>
    <row r="53" spans="1:24" s="34" customFormat="1" ht="51" customHeight="1" thickBot="1">
      <c r="C53" s="42">
        <f>SUM(C10:C52)</f>
        <v>0</v>
      </c>
      <c r="E53" s="42">
        <f>SUM(E10:E52)</f>
        <v>-152542114307</v>
      </c>
      <c r="G53" s="42">
        <f>SUM(G10:G52)</f>
        <v>7597944972</v>
      </c>
      <c r="I53" s="42">
        <f>SUM(I10:I52)</f>
        <v>-144944169335</v>
      </c>
      <c r="J53" s="41"/>
      <c r="K53" s="105">
        <f>SUM(K10:K52)</f>
        <v>1.0148999999999999</v>
      </c>
      <c r="L53" s="41"/>
      <c r="M53" s="42">
        <f>SUM(M10:M52)</f>
        <v>73210309326</v>
      </c>
      <c r="O53" s="42">
        <f>SUM(O10:O52)</f>
        <v>-169096457253</v>
      </c>
      <c r="Q53" s="42">
        <f>SUM(Q10:Q52)</f>
        <v>204161712355</v>
      </c>
      <c r="S53" s="42">
        <f>SUM(S10:S52)</f>
        <v>108275564428</v>
      </c>
      <c r="T53" s="41"/>
      <c r="U53" s="106">
        <f>SUM(U10:U52)</f>
        <v>0.89470000000000016</v>
      </c>
      <c r="V53" s="41"/>
    </row>
    <row r="54" spans="1:24" ht="41.25" thickTop="1">
      <c r="D54" s="41"/>
      <c r="F54" s="41"/>
      <c r="H54" s="41"/>
      <c r="J54" s="41"/>
      <c r="L54" s="41"/>
      <c r="N54" s="41"/>
      <c r="P54" s="41"/>
      <c r="R54" s="41"/>
      <c r="T54" s="41"/>
      <c r="V54" s="41"/>
    </row>
    <row r="55" spans="1:24" ht="40.5">
      <c r="D55" s="41"/>
      <c r="P55" s="41"/>
      <c r="R55" s="41"/>
      <c r="T55" s="41"/>
    </row>
    <row r="56" spans="1:24" ht="40.5">
      <c r="T56" s="41"/>
    </row>
    <row r="62" spans="1:24">
      <c r="C62" s="43"/>
      <c r="D62" s="43"/>
      <c r="E62" s="43"/>
      <c r="F62" s="43"/>
      <c r="G62" s="43"/>
      <c r="H62" s="43"/>
      <c r="I62" s="43"/>
      <c r="J62" s="43"/>
      <c r="K62" s="44"/>
      <c r="L62" s="43"/>
      <c r="M62" s="43"/>
      <c r="N62" s="43"/>
      <c r="O62" s="43"/>
      <c r="P62" s="43"/>
      <c r="Q62" s="43"/>
      <c r="R62" s="43"/>
      <c r="S62" s="43"/>
      <c r="T62" s="43"/>
    </row>
    <row r="73" spans="3:21">
      <c r="C73" s="43"/>
      <c r="D73" s="43"/>
      <c r="E73" s="43"/>
      <c r="F73" s="43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43"/>
      <c r="U73" s="44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2020-08-24T03:12:25Z</cp:lastPrinted>
  <dcterms:created xsi:type="dcterms:W3CDTF">2019-07-05T09:08:54Z</dcterms:created>
  <dcterms:modified xsi:type="dcterms:W3CDTF">2021-12-31T19:34:12Z</dcterms:modified>
</cp:coreProperties>
</file>