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daf\Desktop\"/>
    </mc:Choice>
  </mc:AlternateContent>
  <bookViews>
    <workbookView xWindow="-120" yWindow="-120" windowWidth="29040" windowHeight="15840" tabRatio="900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_FilterDatabase" localSheetId="10" hidden="1">'درآمد سپرده بانکی '!$A$9:$M$9</definedName>
    <definedName name="_xlnm._FilterDatabase" localSheetId="6" hidden="1">'درآمد ناشی از فروش '!$A$8:$Q$8</definedName>
    <definedName name="_xlnm._FilterDatabase" localSheetId="11" hidden="1">'سایر درآمدها '!$A$9:$M$9</definedName>
    <definedName name="_xlnm._FilterDatabase" localSheetId="4" hidden="1">'سود اوراق بهادار و سپرده بانکی '!$A$7:$S$7</definedName>
    <definedName name="_xlnm.Print_Area" localSheetId="3">'جمع درآمدها'!$A$1:$I$14</definedName>
    <definedName name="_xlnm.Print_Area" localSheetId="5">'درآمد سود سهام '!$A$1:$S$27</definedName>
    <definedName name="_xlnm.Print_Area" localSheetId="7">'درآمد ناشی از تغییر قیمت اوراق '!$A$1:$Q$33</definedName>
    <definedName name="_xlnm.Print_Area" localSheetId="6">'درآمد ناشی از فروش '!$A$1:$R$46</definedName>
    <definedName name="_xlnm.Print_Area" localSheetId="0">روکش!$A$1:$M$36</definedName>
    <definedName name="_xlnm.Print_Area" localSheetId="11">'سایر درآمدها '!$A$1:$E$14</definedName>
    <definedName name="_xlnm.Print_Area" localSheetId="2">'سپرده '!$A$1:$S$12</definedName>
    <definedName name="_xlnm.Print_Area" localSheetId="9">'سرمایه‌گذاری در اوراق بهادار '!$A$1:$Q$13</definedName>
    <definedName name="_xlnm.Print_Area" localSheetId="8">'سرمایه‌گذاری در سهام '!$A$1:$U$53</definedName>
    <definedName name="_xlnm.Print_Area" localSheetId="1">سهام!$A$1:$Z$37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11" l="1"/>
  <c r="K53" i="11"/>
  <c r="Q11" i="6" l="1"/>
  <c r="Y29" i="1"/>
  <c r="I45" i="11" l="1"/>
  <c r="S46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7" i="11"/>
  <c r="S48" i="11"/>
  <c r="S49" i="11"/>
  <c r="S50" i="11"/>
  <c r="S51" i="11"/>
  <c r="S52" i="11"/>
  <c r="S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6" i="11"/>
  <c r="I47" i="11"/>
  <c r="I48" i="11"/>
  <c r="I49" i="11"/>
  <c r="I50" i="11"/>
  <c r="I51" i="11"/>
  <c r="I52" i="11"/>
  <c r="I10" i="11"/>
  <c r="E13" i="14" l="1"/>
  <c r="C13" i="14" l="1"/>
  <c r="I14" i="13"/>
  <c r="K11" i="13" s="1"/>
  <c r="E14" i="13"/>
  <c r="G13" i="13" s="1"/>
  <c r="G11" i="13"/>
  <c r="G10" i="13"/>
  <c r="U53" i="11"/>
  <c r="S53" i="11"/>
  <c r="Q53" i="11"/>
  <c r="O53" i="11"/>
  <c r="M53" i="11"/>
  <c r="G53" i="11"/>
  <c r="E53" i="11"/>
  <c r="Q46" i="10"/>
  <c r="O46" i="10"/>
  <c r="M46" i="10"/>
  <c r="I46" i="10"/>
  <c r="G46" i="10"/>
  <c r="E46" i="10"/>
  <c r="S12" i="7"/>
  <c r="Q12" i="7"/>
  <c r="O12" i="7"/>
  <c r="M12" i="7"/>
  <c r="K12" i="7"/>
  <c r="I12" i="7"/>
  <c r="S9" i="6"/>
  <c r="O11" i="6"/>
  <c r="M11" i="6"/>
  <c r="K11" i="6"/>
  <c r="W35" i="1"/>
  <c r="U35" i="1"/>
  <c r="O35" i="1"/>
  <c r="K35" i="1"/>
  <c r="G35" i="1"/>
  <c r="E35" i="1"/>
  <c r="Y15" i="1"/>
  <c r="G14" i="13" l="1"/>
  <c r="K12" i="13"/>
  <c r="K13" i="13"/>
  <c r="K10" i="13"/>
  <c r="G12" i="13"/>
  <c r="S8" i="6"/>
  <c r="Y13" i="1"/>
  <c r="K14" i="13" l="1"/>
  <c r="O26" i="8"/>
  <c r="Q26" i="8"/>
  <c r="S26" i="8"/>
  <c r="C53" i="11" l="1"/>
  <c r="Q32" i="9"/>
  <c r="O32" i="9"/>
  <c r="M32" i="9"/>
  <c r="I32" i="9"/>
  <c r="G32" i="9"/>
  <c r="E32" i="9"/>
  <c r="I26" i="8"/>
  <c r="K26" i="8"/>
  <c r="M26" i="8"/>
  <c r="E9" i="15" l="1"/>
  <c r="S10" i="6"/>
  <c r="S11" i="6" s="1"/>
  <c r="Y34" i="1"/>
  <c r="Y33" i="1"/>
  <c r="Y32" i="1"/>
  <c r="Y31" i="1"/>
  <c r="Y30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4" i="1"/>
  <c r="Y12" i="1"/>
  <c r="Y35" i="1" l="1"/>
  <c r="I9" i="15"/>
  <c r="K6" i="6" l="1"/>
  <c r="K8" i="18" l="1"/>
  <c r="C8" i="18"/>
  <c r="K7" i="9"/>
  <c r="C7" i="9"/>
  <c r="C11" i="18" l="1"/>
  <c r="P32" i="9" l="1"/>
  <c r="N32" i="9"/>
  <c r="L32" i="9"/>
  <c r="J32" i="9"/>
  <c r="H32" i="9"/>
  <c r="R26" i="8"/>
  <c r="P26" i="8"/>
  <c r="N26" i="8"/>
  <c r="L26" i="8"/>
  <c r="J26" i="8"/>
  <c r="E12" i="15" l="1"/>
  <c r="I12" i="15" s="1"/>
  <c r="E11" i="15" l="1"/>
  <c r="I11" i="15" l="1"/>
  <c r="I7" i="8"/>
  <c r="O7" i="8"/>
  <c r="A4" i="15" l="1"/>
  <c r="Q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E10" i="15" s="1"/>
  <c r="R11" i="18"/>
  <c r="I11" i="18"/>
  <c r="I10" i="15" l="1"/>
  <c r="I13" i="15" s="1"/>
  <c r="E13" i="15"/>
  <c r="G10" i="15" s="1"/>
  <c r="F11" i="18"/>
  <c r="G12" i="15" l="1"/>
  <c r="G9" i="15"/>
  <c r="G11" i="15"/>
  <c r="A4" i="7"/>
  <c r="G13" i="15" l="1"/>
  <c r="A4" i="8"/>
  <c r="A4" i="10" s="1"/>
  <c r="A4" i="9" s="1"/>
  <c r="A4" i="11" s="1"/>
  <c r="A4" i="18" s="1"/>
  <c r="A4" i="13" s="1"/>
  <c r="A4" i="14" s="1"/>
  <c r="F14" i="13" l="1"/>
  <c r="H14" i="13"/>
  <c r="J14" i="13"/>
  <c r="L14" i="13"/>
</calcChain>
</file>

<file path=xl/sharedStrings.xml><?xml version="1.0" encoding="utf-8"?>
<sst xmlns="http://schemas.openxmlformats.org/spreadsheetml/2006/main" count="519" uniqueCount="163">
  <si>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</si>
  <si>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</si>
  <si>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</si>
  <si>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</si>
  <si>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</si>
  <si>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</si>
  <si>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</si>
  <si>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</si>
  <si>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</si>
  <si>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</si>
  <si>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</si>
  <si>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</si>
  <si>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</si>
  <si>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</si>
  <si>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</si>
  <si>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</si>
  <si>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</si>
  <si>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</si>
  <si>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</si>
  <si>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</si>
  <si>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</si>
  <si>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</si>
  <si>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</si>
  <si>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</si>
  <si>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</si>
  <si>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</si>
  <si>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</si>
  <si>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</si>
  <si>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</si>
  <si>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</si>
  <si>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</si>
  <si>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</si>
  <si>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</si>
  <si>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</si>
  <si>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</si>
  <si>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</si>
  <si>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</si>
  <si>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</si>
  <si>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</si>
  <si>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</si>
  <si>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</si>
  <si>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</si>
  <si>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</si>
  <si>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</si>
  <si>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</si>
  <si>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</si>
  <si>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</si>
  <si>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</si>
  <si>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</si>
  <si>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</si>
  <si>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</si>
  <si>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</si>
  <si>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</si>
  <si>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</si>
  <si>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</si>
  <si>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</si>
  <si>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</si>
  <si>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</si>
  <si>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</si>
  <si>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</si>
  <si>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</si>
  <si>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</si>
  <si>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</si>
  <si>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</si>
  <si>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</si>
  <si>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</si>
  <si>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</si>
  <si>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</si>
  <si>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</si>
  <si>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</si>
  <si>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</si>
  <si>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</si>
  <si>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</si>
  <si>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</si>
  <si>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</si>
  <si>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</si>
  <si>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</si>
  <si>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</si>
  <si>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</si>
  <si>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</si>
  <si>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</si>
  <si>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</si>
  <si>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</si>
  <si>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</si>
  <si>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</si>
  <si>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</si>
  <si>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</si>
  <si>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</si>
  <si>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</si>
  <si>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</si>
  <si>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فولاد مبارکه اصفهان</t>
  </si>
  <si>
    <t>گروه مپنا (سهامی عام)</t>
  </si>
  <si>
    <t>م .صنایع و معادن احیاء سپاهان</t>
  </si>
  <si>
    <t>بانک ملت</t>
  </si>
  <si>
    <t>پخش البرز</t>
  </si>
  <si>
    <t>معدنی و صنعتی گل گهر</t>
  </si>
  <si>
    <t>صورت وضعیت پرتفوی</t>
  </si>
  <si>
    <t>ح . معدنی و صنعتی گل گهر</t>
  </si>
  <si>
    <t>100560915111178729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</si>
  <si>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</si>
  <si>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</si>
  <si>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</si>
  <si>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</si>
  <si>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</si>
  <si>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</si>
  <si>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</si>
  <si>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</si>
  <si>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</si>
  <si>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</si>
  <si>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سرمایه گذاری تامین اجتماعی</t>
  </si>
  <si>
    <t>نفت‌ پارس‌</t>
  </si>
  <si>
    <t>معین برای سایر درآمدهای تنزیل سود بانک</t>
  </si>
  <si>
    <t>تعدیل کارمزد کارگزار</t>
  </si>
  <si>
    <t>گروه‌بهمن‌</t>
  </si>
  <si>
    <t>1400/02/26</t>
  </si>
  <si>
    <t>گ.مدیریت ارزش سرمایه ص ب کشوری</t>
  </si>
  <si>
    <t>ح. پخش البرز</t>
  </si>
  <si>
    <t>لیزینگ کارآفرین</t>
  </si>
  <si>
    <t>صنعت غذایی کورش</t>
  </si>
  <si>
    <t>1400/03/29</t>
  </si>
  <si>
    <t>1400/03/30</t>
  </si>
  <si>
    <t>1400/03/18</t>
  </si>
  <si>
    <t>1400/03/05</t>
  </si>
  <si>
    <t>1400/03/03</t>
  </si>
  <si>
    <t>توسعه معدنی و صنعتی صبانور</t>
  </si>
  <si>
    <t>سپید ماکیان</t>
  </si>
  <si>
    <t>گسترش نفت و گاز پارسیان</t>
  </si>
  <si>
    <t>ح . سرمایه گذاری دارویی تامین</t>
  </si>
  <si>
    <t>محصولات کاغذی لطیف</t>
  </si>
  <si>
    <t>بانک اقتصاد نوین توحید</t>
  </si>
  <si>
    <t>12485067333911</t>
  </si>
  <si>
    <t>1400/04/19</t>
  </si>
  <si>
    <t>1400/04/29</t>
  </si>
  <si>
    <t>1400/04/12</t>
  </si>
  <si>
    <t>1400/04/02</t>
  </si>
  <si>
    <t>1400/04/24</t>
  </si>
  <si>
    <t>1400/04/27</t>
  </si>
  <si>
    <t>-</t>
  </si>
  <si>
    <t>توسعه‌معادن‌وفلزات‌</t>
  </si>
  <si>
    <t>س. و خدمات مدیریت صند. ب کشوری</t>
  </si>
  <si>
    <t>ح توسعه معدنی و صنعتی صبانور</t>
  </si>
  <si>
    <t>سرمایه گذاری هامون صبا</t>
  </si>
  <si>
    <t>1400/05/11</t>
  </si>
  <si>
    <t>صنایع شیمیایی کیمیاگران امروز</t>
  </si>
  <si>
    <t>سنگ آهن گهرزمین</t>
  </si>
  <si>
    <t>آریان کیمیا تک</t>
  </si>
  <si>
    <t>مجتمع جهان فولاد سیرجان</t>
  </si>
  <si>
    <t>پتروشیمی پارس</t>
  </si>
  <si>
    <t>ایران‌ خودرو</t>
  </si>
  <si>
    <t>1400/07/14</t>
  </si>
  <si>
    <t>1400/07/27</t>
  </si>
  <si>
    <t>کل دارایی ها</t>
  </si>
  <si>
    <t>صنایع پتروشیمی خلیج فارس</t>
  </si>
  <si>
    <t>نفت ایرانول</t>
  </si>
  <si>
    <t>توزیع دارو پخش</t>
  </si>
  <si>
    <t>نفت سپاهان</t>
  </si>
  <si>
    <t>1400/09/30</t>
  </si>
  <si>
    <t xml:space="preserve"> منتهی به 30 دی ماه 1400</t>
  </si>
  <si>
    <t>برای ماه منتهی به 1400/10/30</t>
  </si>
  <si>
    <t>1400/10/30</t>
  </si>
  <si>
    <t xml:space="preserve">از ابتدای سال مالی تا پایان دی ماه </t>
  </si>
  <si>
    <t>طی دی ماه</t>
  </si>
  <si>
    <t>از ابتدای سال مالی تا پایان دی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</si>
</sst>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39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98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8" fontId="8" fillId="0" borderId="0" xfId="3" applyNumberFormat="1" applyFont="1"/>
    <xf numFmtId="0" fontId="16" fillId="0" borderId="0" xfId="0" applyFont="1" applyAlignment="1">
      <alignment horizontal="right" vertical="center" readingOrder="2"/>
    </xf>
    <xf numFmtId="0" fontId="0" fillId="0" borderId="0" xfId="0" applyBorder="1"/>
    <xf numFmtId="165" fontId="29" fillId="0" borderId="0" xfId="0" applyNumberFormat="1" applyFont="1"/>
    <xf numFmtId="165" fontId="30" fillId="0" borderId="2" xfId="0" applyNumberFormat="1" applyFont="1" applyBorder="1"/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65" fontId="24" fillId="0" borderId="0" xfId="0" applyNumberFormat="1" applyFont="1"/>
    <xf numFmtId="10" fontId="25" fillId="0" borderId="0" xfId="0" applyNumberFormat="1" applyFont="1" applyFill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 applyFill="1"/>
    <xf numFmtId="0" fontId="4" fillId="0" borderId="0" xfId="0" applyFont="1" applyFill="1"/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1" fillId="0" borderId="0" xfId="0" applyFont="1" applyFill="1"/>
    <xf numFmtId="168" fontId="4" fillId="0" borderId="0" xfId="0" applyNumberFormat="1" applyFont="1" applyFill="1"/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30" fillId="0" borderId="2" xfId="0" applyNumberFormat="1" applyFont="1" applyFill="1" applyBorder="1"/>
    <xf numFmtId="165" fontId="8" fillId="0" borderId="0" xfId="0" applyNumberFormat="1" applyFont="1" applyFill="1" applyBorder="1"/>
    <xf numFmtId="165" fontId="8" fillId="0" borderId="0" xfId="0" applyNumberFormat="1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165" fontId="8" fillId="0" borderId="2" xfId="0" applyNumberFormat="1" applyFont="1" applyFill="1" applyBorder="1"/>
    <xf numFmtId="168" fontId="8" fillId="0" borderId="0" xfId="0" applyNumberFormat="1" applyFont="1" applyFill="1"/>
    <xf numFmtId="3" fontId="8" fillId="0" borderId="0" xfId="0" applyNumberFormat="1" applyFont="1" applyFill="1" applyBorder="1"/>
    <xf numFmtId="0" fontId="8" fillId="0" borderId="0" xfId="0" applyFont="1" applyFill="1" applyBorder="1"/>
    <xf numFmtId="168" fontId="8" fillId="0" borderId="0" xfId="0" applyNumberFormat="1" applyFont="1" applyFill="1" applyBorder="1"/>
    <xf numFmtId="0" fontId="9" fillId="0" borderId="0" xfId="0" applyFont="1" applyFill="1"/>
    <xf numFmtId="167" fontId="10" fillId="0" borderId="0" xfId="2" applyNumberFormat="1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5" fillId="0" borderId="0" xfId="2" applyNumberFormat="1" applyFont="1" applyFill="1"/>
    <xf numFmtId="10" fontId="24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wrapText="1"/>
    </xf>
    <xf numFmtId="168" fontId="11" fillId="0" borderId="0" xfId="0" applyNumberFormat="1" applyFont="1" applyFill="1"/>
    <xf numFmtId="0" fontId="11" fillId="0" borderId="0" xfId="0" applyFont="1" applyFill="1" applyAlignment="1">
      <alignment vertical="center"/>
    </xf>
    <xf numFmtId="165" fontId="13" fillId="0" borderId="2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166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7" fontId="24" fillId="0" borderId="8" xfId="2" applyNumberFormat="1" applyFont="1" applyFill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3" fontId="29" fillId="0" borderId="0" xfId="0" applyNumberFormat="1" applyFont="1" applyFill="1"/>
    <xf numFmtId="0" fontId="14" fillId="0" borderId="0" xfId="0" applyFont="1" applyFill="1" applyAlignment="1">
      <alignment horizontal="center" vertical="center" readingOrder="2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0" fontId="24" fillId="0" borderId="0" xfId="0" applyNumberFormat="1" applyFont="1" applyFill="1" applyAlignment="1">
      <alignment horizontal="center" vertical="center"/>
    </xf>
    <xf numFmtId="10" fontId="24" fillId="0" borderId="2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9" fontId="30" fillId="0" borderId="2" xfId="1" applyFont="1" applyFill="1" applyBorder="1" applyAlignment="1">
      <alignment horizontal="center"/>
    </xf>
    <xf numFmtId="10" fontId="30" fillId="0" borderId="2" xfId="1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43" fontId="11" fillId="0" borderId="0" xfId="0" applyNumberFormat="1" applyFont="1" applyFill="1"/>
    <xf numFmtId="3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13" fillId="0" borderId="2" xfId="0" applyNumberFormat="1" applyFont="1" applyFill="1" applyBorder="1"/>
    <xf numFmtId="10" fontId="13" fillId="0" borderId="2" xfId="1" applyNumberFormat="1" applyFont="1" applyFill="1" applyBorder="1" applyAlignment="1">
      <alignment horizontal="center"/>
    </xf>
    <xf numFmtId="3" fontId="11" fillId="0" borderId="0" xfId="0" applyNumberFormat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43" fontId="8" fillId="0" borderId="0" xfId="0" applyNumberFormat="1" applyFont="1" applyFill="1"/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6" fillId="0" borderId="0" xfId="0" applyFont="1" applyFill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center" vertical="center"/>
    </xf>
    <xf numFmtId="3" fontId="37" fillId="0" borderId="0" xfId="0" applyNumberFormat="1" applyFont="1" applyFill="1" applyBorder="1"/>
    <xf numFmtId="3" fontId="38" fillId="0" borderId="0" xfId="0" applyNumberFormat="1" applyFont="1" applyFill="1" applyBorder="1"/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67" fontId="8" fillId="0" borderId="0" xfId="2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6" fontId="8" fillId="0" borderId="2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7" fontId="8" fillId="0" borderId="0" xfId="2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26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Border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/>
    </xf>
    <xf numFmtId="0" fontId="23" fillId="0" borderId="0" xfId="0" applyFont="1" applyFill="1"/>
    <xf numFmtId="0" fontId="24" fillId="0" borderId="0" xfId="0" applyFont="1" applyFill="1"/>
    <xf numFmtId="3" fontId="24" fillId="0" borderId="0" xfId="0" applyNumberFormat="1" applyFont="1" applyFill="1" applyAlignment="1">
      <alignment horizontal="center"/>
    </xf>
    <xf numFmtId="3" fontId="24" fillId="0" borderId="0" xfId="0" applyNumberFormat="1" applyFont="1" applyFill="1"/>
    <xf numFmtId="43" fontId="24" fillId="0" borderId="0" xfId="0" applyNumberFormat="1" applyFont="1" applyFill="1" applyAlignment="1">
      <alignment horizontal="center"/>
    </xf>
    <xf numFmtId="3" fontId="37" fillId="0" borderId="0" xfId="0" applyNumberFormat="1" applyFont="1" applyFill="1"/>
    <xf numFmtId="43" fontId="11" fillId="0" borderId="0" xfId="0" applyNumberFormat="1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3" fontId="36" fillId="0" borderId="0" xfId="0" applyNumberFormat="1" applyFont="1" applyFill="1"/>
    <xf numFmtId="0" fontId="7" fillId="0" borderId="0" xfId="0" applyFont="1" applyFill="1" applyAlignment="1">
      <alignment vertical="center"/>
    </xf>
    <xf numFmtId="43" fontId="8" fillId="0" borderId="0" xfId="0" applyNumberFormat="1" applyFont="1" applyFill="1" applyAlignment="1">
      <alignment horizontal="center" vertical="center"/>
    </xf>
    <xf numFmtId="43" fontId="8" fillId="0" borderId="0" xfId="0" applyNumberFormat="1" applyFont="1" applyFill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0" fillId="0" borderId="0" xfId="0" applyFont="1" applyFill="1"/>
    <xf numFmtId="43" fontId="29" fillId="0" borderId="0" xfId="0" applyNumberFormat="1" applyFont="1" applyFill="1"/>
    <xf numFmtId="10" fontId="29" fillId="0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43" fontId="4" fillId="0" borderId="0" xfId="0" applyNumberFormat="1" applyFont="1" applyFill="1"/>
  </cellXfs>
  <cellStyles count="4">
    <cellStyle name="Comma" xfId="2" builtinId="3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rightToLeft="1" tabSelected="1" view="pageBreakPreview" zoomScaleNormal="100" zoomScaleSheetLayoutView="100" workbookViewId="0">
      <selection activeCell="L4" sqref="L4"/>
    </sheetView>
  </sheetViews>
  <sheetFormatPr defaultRowHeight="15"/>
  <sheetData>
    <row r="1" spans="11:12">
      <c r="K1" s="15"/>
      <c r="L1" s="15"/>
    </row>
    <row r="2" spans="11:12">
      <c r="K2" s="15"/>
      <c r="L2" s="15"/>
    </row>
    <row r="3" spans="11:12">
      <c r="K3" s="15"/>
      <c r="L3" s="15"/>
    </row>
    <row r="4" spans="11:12">
      <c r="K4" s="15"/>
      <c r="L4" s="15"/>
    </row>
    <row r="5" spans="11:12">
      <c r="K5" s="15"/>
      <c r="L5" s="15"/>
    </row>
    <row r="6" spans="11:12">
      <c r="K6" s="15"/>
      <c r="L6" s="15"/>
    </row>
    <row r="7" spans="11:12">
      <c r="K7" s="15"/>
      <c r="L7" s="15"/>
    </row>
    <row r="8" spans="11:12">
      <c r="K8" s="15"/>
      <c r="L8" s="15"/>
    </row>
    <row r="9" spans="11:12">
      <c r="K9" s="15"/>
      <c r="L9" s="15"/>
    </row>
    <row r="10" spans="11:12">
      <c r="K10" s="15"/>
      <c r="L10" s="15"/>
    </row>
    <row r="11" spans="11:12">
      <c r="K11" s="15"/>
      <c r="L11" s="15"/>
    </row>
    <row r="12" spans="11:12">
      <c r="K12" s="15"/>
      <c r="L12" s="15"/>
    </row>
    <row r="13" spans="11:12">
      <c r="K13" s="15"/>
      <c r="L13" s="15"/>
    </row>
    <row r="14" spans="11:12">
      <c r="K14" s="15"/>
      <c r="L14" s="15"/>
    </row>
    <row r="15" spans="11:12">
      <c r="K15" s="15"/>
      <c r="L15" s="15"/>
    </row>
    <row r="16" spans="11:12">
      <c r="K16" s="15"/>
      <c r="L16" s="15"/>
    </row>
    <row r="17" spans="1:13">
      <c r="K17" s="15"/>
      <c r="L17" s="15"/>
    </row>
    <row r="18" spans="1:13">
      <c r="K18" s="15"/>
      <c r="L18" s="15"/>
    </row>
    <row r="19" spans="1:13" ht="15" customHeight="1"/>
    <row r="20" spans="1:13" ht="15" customHeight="1"/>
    <row r="21" spans="1:13" ht="15" customHeight="1"/>
    <row r="22" spans="1:13">
      <c r="K22" s="15"/>
      <c r="L22" s="15"/>
    </row>
    <row r="23" spans="1:13" ht="15" customHeight="1">
      <c r="A23" s="145" t="s">
        <v>100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</row>
    <row r="24" spans="1:13" ht="15" customHeight="1">
      <c r="A24" s="145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</row>
    <row r="25" spans="1:13" ht="15" customHeight="1">
      <c r="A25" s="145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</row>
    <row r="26" spans="1:1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3">
      <c r="A28" s="146" t="s">
        <v>157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</row>
    <row r="29" spans="1:13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</row>
    <row r="30" spans="1:13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</row>
    <row r="32" spans="1:13">
      <c r="C32" s="58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42"/>
  <sheetViews>
    <sheetView rightToLeft="1" view="pageBreakPreview" zoomScale="60" zoomScaleNormal="100" workbookViewId="0">
      <selection activeCell="O11" sqref="O11"/>
    </sheetView>
  </sheetViews>
  <sheetFormatPr defaultColWidth="9.140625" defaultRowHeight="27.75"/>
  <cols>
    <col min="1" max="1" width="42" style="4" bestFit="1" customWidth="1"/>
    <col min="2" max="2" width="1" style="4" customWidth="1"/>
    <col min="3" max="3" width="11.28515625" style="4" bestFit="1" customWidth="1"/>
    <col min="4" max="4" width="1" style="4" customWidth="1"/>
    <col min="5" max="5" width="24" style="4" bestFit="1" customWidth="1"/>
    <col min="6" max="6" width="1" style="4" customWidth="1"/>
    <col min="7" max="7" width="19" style="4" bestFit="1" customWidth="1"/>
    <col min="8" max="8" width="1" style="4" customWidth="1"/>
    <col min="9" max="9" width="20.140625" style="4" bestFit="1" customWidth="1"/>
    <col min="10" max="10" width="1" style="4" customWidth="1"/>
    <col min="11" max="11" width="13.28515625" style="4" customWidth="1"/>
    <col min="12" max="12" width="1" style="4" customWidth="1"/>
    <col min="13" max="13" width="24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20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8" ht="30">
      <c r="A2" s="173" t="s">
        <v>67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</row>
    <row r="3" spans="1:18" ht="30">
      <c r="A3" s="173" t="str">
        <f>'سرمایه‌گذاری در سهام '!A3:U3</f>
        <v>صورت وضعیت درآمدها</v>
      </c>
      <c r="B3" s="173"/>
      <c r="C3" s="173" t="s">
        <v>29</v>
      </c>
      <c r="D3" s="173" t="s">
        <v>29</v>
      </c>
      <c r="E3" s="173" t="s">
        <v>29</v>
      </c>
      <c r="F3" s="173" t="s">
        <v>29</v>
      </c>
      <c r="G3" s="173" t="s">
        <v>29</v>
      </c>
      <c r="H3" s="173"/>
      <c r="I3" s="173"/>
      <c r="J3" s="173"/>
      <c r="K3" s="173"/>
      <c r="L3" s="173"/>
      <c r="M3" s="173"/>
      <c r="N3" s="173"/>
      <c r="O3" s="173"/>
      <c r="P3" s="173"/>
      <c r="Q3" s="173"/>
    </row>
    <row r="4" spans="1:18" ht="30">
      <c r="A4" s="173" t="str">
        <f>'سرمایه‌گذاری در سهام '!A4:U4</f>
        <v>برای ماه منتهی به 1400/10/30</v>
      </c>
      <c r="B4" s="173"/>
      <c r="C4" s="173">
        <f>'سرمایه‌گذاری در سهام '!A4:U4</f>
        <v>0</v>
      </c>
      <c r="D4" s="173" t="s">
        <v>60</v>
      </c>
      <c r="E4" s="173" t="s">
        <v>60</v>
      </c>
      <c r="F4" s="173" t="s">
        <v>60</v>
      </c>
      <c r="G4" s="173" t="s">
        <v>60</v>
      </c>
      <c r="H4" s="173"/>
      <c r="I4" s="173"/>
      <c r="J4" s="173"/>
      <c r="K4" s="173"/>
      <c r="L4" s="173"/>
      <c r="M4" s="173"/>
      <c r="N4" s="173"/>
      <c r="O4" s="173"/>
      <c r="P4" s="173"/>
      <c r="Q4" s="173"/>
    </row>
    <row r="5" spans="1:18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8" ht="32.25">
      <c r="A6" s="174" t="s">
        <v>82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</row>
    <row r="7" spans="1:18" ht="32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8" ht="30">
      <c r="A8" s="173" t="s">
        <v>33</v>
      </c>
      <c r="C8" s="173" t="str">
        <f>'درآمد ناشی از فروش '!C7:I7</f>
        <v>طی دی ماه</v>
      </c>
      <c r="D8" s="173" t="s">
        <v>31</v>
      </c>
      <c r="E8" s="173" t="s">
        <v>31</v>
      </c>
      <c r="F8" s="173" t="s">
        <v>31</v>
      </c>
      <c r="G8" s="173" t="s">
        <v>31</v>
      </c>
      <c r="H8" s="173" t="s">
        <v>31</v>
      </c>
      <c r="I8" s="173" t="s">
        <v>31</v>
      </c>
      <c r="K8" s="173" t="str">
        <f>'درآمد ناشی از فروش '!K7:Q7</f>
        <v>از ابتدای سال مالی تا پایان دی ماه</v>
      </c>
      <c r="L8" s="173" t="s">
        <v>32</v>
      </c>
      <c r="M8" s="173" t="s">
        <v>32</v>
      </c>
      <c r="N8" s="173" t="s">
        <v>32</v>
      </c>
      <c r="O8" s="173" t="s">
        <v>32</v>
      </c>
      <c r="P8" s="173" t="s">
        <v>32</v>
      </c>
      <c r="Q8" s="173" t="s">
        <v>32</v>
      </c>
    </row>
    <row r="9" spans="1:18" ht="90.75" thickBot="1">
      <c r="A9" s="173" t="s">
        <v>33</v>
      </c>
      <c r="C9" s="7" t="s">
        <v>61</v>
      </c>
      <c r="D9" s="8"/>
      <c r="E9" s="7" t="s">
        <v>50</v>
      </c>
      <c r="F9" s="8"/>
      <c r="G9" s="7" t="s">
        <v>51</v>
      </c>
      <c r="H9" s="8"/>
      <c r="I9" s="7" t="s">
        <v>62</v>
      </c>
      <c r="J9" s="8"/>
      <c r="K9" s="7" t="s">
        <v>61</v>
      </c>
      <c r="L9" s="8"/>
      <c r="M9" s="7" t="s">
        <v>50</v>
      </c>
      <c r="N9" s="8"/>
      <c r="O9" s="7" t="s">
        <v>51</v>
      </c>
      <c r="P9" s="8"/>
      <c r="Q9" s="7" t="s">
        <v>62</v>
      </c>
    </row>
    <row r="10" spans="1:18" ht="36" customHeight="1">
      <c r="A10" s="3"/>
      <c r="B10" s="1"/>
      <c r="C10" s="16" t="s">
        <v>137</v>
      </c>
      <c r="D10" s="16"/>
      <c r="E10" s="16">
        <v>0</v>
      </c>
      <c r="F10" s="16"/>
      <c r="G10" s="16">
        <v>0</v>
      </c>
      <c r="H10" s="16"/>
      <c r="I10" s="16">
        <v>0</v>
      </c>
      <c r="J10" s="16"/>
      <c r="K10" s="16">
        <v>0</v>
      </c>
      <c r="L10" s="16"/>
      <c r="M10" s="16">
        <v>0</v>
      </c>
      <c r="N10" s="16"/>
      <c r="O10" s="16">
        <v>0</v>
      </c>
      <c r="P10" s="16"/>
      <c r="Q10" s="16">
        <v>0</v>
      </c>
    </row>
    <row r="11" spans="1:18" ht="43.5" thickBot="1">
      <c r="C11" s="17">
        <f>SUM(C10:C10)</f>
        <v>0</v>
      </c>
      <c r="E11" s="17">
        <f t="shared" ref="E11:R11" si="0">SUM(E10:E10)</f>
        <v>0</v>
      </c>
      <c r="F11" s="16">
        <f t="shared" si="0"/>
        <v>0</v>
      </c>
      <c r="G11" s="17">
        <f t="shared" si="0"/>
        <v>0</v>
      </c>
      <c r="H11" s="16">
        <f t="shared" si="0"/>
        <v>0</v>
      </c>
      <c r="I11" s="17">
        <f t="shared" si="0"/>
        <v>0</v>
      </c>
      <c r="J11" s="4">
        <f t="shared" si="0"/>
        <v>0</v>
      </c>
      <c r="K11" s="17">
        <f t="shared" si="0"/>
        <v>0</v>
      </c>
      <c r="L11" s="16">
        <f t="shared" si="0"/>
        <v>0</v>
      </c>
      <c r="M11" s="17">
        <f t="shared" si="0"/>
        <v>0</v>
      </c>
      <c r="N11" s="16">
        <f t="shared" si="0"/>
        <v>0</v>
      </c>
      <c r="O11" s="17">
        <f t="shared" si="0"/>
        <v>0</v>
      </c>
      <c r="P11" s="4">
        <f t="shared" si="0"/>
        <v>0</v>
      </c>
      <c r="Q11" s="17">
        <f t="shared" si="0"/>
        <v>0</v>
      </c>
      <c r="R11" s="9">
        <f t="shared" si="0"/>
        <v>0</v>
      </c>
    </row>
    <row r="12" spans="1:18" ht="28.5" thickTop="1"/>
    <row r="13" spans="1:18">
      <c r="M13" s="13"/>
    </row>
    <row r="14" spans="1:18">
      <c r="M14" s="13"/>
    </row>
    <row r="15" spans="1:18">
      <c r="M15" s="13"/>
    </row>
    <row r="16" spans="1:18">
      <c r="M16" s="13"/>
    </row>
    <row r="17" spans="13:13">
      <c r="M17" s="13"/>
    </row>
    <row r="18" spans="13:13">
      <c r="M18" s="13"/>
    </row>
    <row r="19" spans="13:13">
      <c r="M19" s="13"/>
    </row>
    <row r="20" spans="13:13">
      <c r="M20" s="13"/>
    </row>
    <row r="21" spans="13:13">
      <c r="M21" s="13"/>
    </row>
    <row r="22" spans="13:13">
      <c r="M22" s="13"/>
    </row>
    <row r="23" spans="13:13">
      <c r="M23" s="13"/>
    </row>
    <row r="24" spans="13:13">
      <c r="M24" s="13"/>
    </row>
    <row r="25" spans="13:13">
      <c r="M25" s="13"/>
    </row>
    <row r="26" spans="13:13">
      <c r="M26" s="13"/>
    </row>
    <row r="27" spans="13:13">
      <c r="M27" s="13"/>
    </row>
    <row r="28" spans="13:13">
      <c r="M28" s="13"/>
    </row>
    <row r="29" spans="13:13">
      <c r="M29" s="13"/>
    </row>
    <row r="30" spans="13:13">
      <c r="M30" s="13"/>
    </row>
    <row r="31" spans="13:13">
      <c r="M31" s="13"/>
    </row>
    <row r="32" spans="13:13">
      <c r="M32" s="13"/>
    </row>
    <row r="33" spans="13:13">
      <c r="M33" s="13"/>
    </row>
    <row r="34" spans="13:13">
      <c r="M34" s="13"/>
    </row>
    <row r="35" spans="13:13">
      <c r="M35" s="13"/>
    </row>
    <row r="36" spans="13:13">
      <c r="M36" s="13"/>
    </row>
    <row r="37" spans="13:13">
      <c r="M37" s="13"/>
    </row>
    <row r="38" spans="13:13">
      <c r="M38" s="13"/>
    </row>
    <row r="39" spans="13:13">
      <c r="M39" s="13"/>
    </row>
    <row r="40" spans="13:13">
      <c r="M40" s="13"/>
    </row>
    <row r="41" spans="13:13">
      <c r="M41" s="13"/>
    </row>
    <row r="42" spans="13:13">
      <c r="M42" s="1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40"/>
  <sheetViews>
    <sheetView rightToLeft="1" view="pageBreakPreview" zoomScale="90" zoomScaleNormal="100" zoomScaleSheetLayoutView="90" workbookViewId="0">
      <selection activeCell="A8" sqref="A8:C8"/>
    </sheetView>
  </sheetViews>
  <sheetFormatPr defaultColWidth="9.140625" defaultRowHeight="22.5"/>
  <cols>
    <col min="1" max="1" width="26.140625" style="25" bestFit="1" customWidth="1"/>
    <col min="2" max="2" width="1" style="25" customWidth="1"/>
    <col min="3" max="3" width="31" style="25" bestFit="1" customWidth="1"/>
    <col min="4" max="4" width="1" style="25" customWidth="1"/>
    <col min="5" max="5" width="32.5703125" style="25" bestFit="1" customWidth="1"/>
    <col min="6" max="6" width="1" style="25" customWidth="1"/>
    <col min="7" max="7" width="10" style="94" customWidth="1"/>
    <col min="8" max="8" width="1" style="25" customWidth="1"/>
    <col min="9" max="9" width="32.5703125" style="25" bestFit="1" customWidth="1"/>
    <col min="10" max="10" width="1" style="25" customWidth="1"/>
    <col min="11" max="11" width="10.28515625" style="94" customWidth="1"/>
    <col min="12" max="12" width="1" style="25" customWidth="1"/>
    <col min="13" max="13" width="9.140625" style="25" customWidth="1"/>
    <col min="14" max="16384" width="9.140625" style="25"/>
  </cols>
  <sheetData>
    <row r="2" spans="1:13" ht="24">
      <c r="A2" s="175" t="s">
        <v>67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3" ht="24">
      <c r="A3" s="175" t="str">
        <f>'سرمایه‌گذاری در اوراق بهادار '!A3:Q3</f>
        <v>صورت وضعیت درآمدها</v>
      </c>
      <c r="B3" s="175" t="s">
        <v>29</v>
      </c>
      <c r="C3" s="175" t="s">
        <v>29</v>
      </c>
      <c r="D3" s="175" t="s">
        <v>29</v>
      </c>
      <c r="E3" s="175" t="s">
        <v>29</v>
      </c>
      <c r="F3" s="175" t="s">
        <v>29</v>
      </c>
      <c r="G3" s="175"/>
      <c r="H3" s="175"/>
      <c r="I3" s="175"/>
      <c r="J3" s="175"/>
      <c r="K3" s="175"/>
      <c r="L3" s="175"/>
      <c r="M3" s="175"/>
    </row>
    <row r="4" spans="1:13" ht="26.25">
      <c r="A4" s="153" t="str">
        <f>'سرمایه‌گذاری در اوراق بهادار '!A4:Q4</f>
        <v>برای ماه منتهی به 1400/10/30</v>
      </c>
      <c r="B4" s="153" t="s">
        <v>101</v>
      </c>
      <c r="C4" s="153" t="s">
        <v>2</v>
      </c>
      <c r="D4" s="153" t="s">
        <v>2</v>
      </c>
      <c r="E4" s="153" t="s">
        <v>2</v>
      </c>
      <c r="F4" s="153" t="s">
        <v>2</v>
      </c>
      <c r="G4" s="153"/>
      <c r="H4" s="153"/>
      <c r="I4" s="153"/>
      <c r="J4" s="153"/>
      <c r="K4" s="153"/>
      <c r="L4" s="153"/>
      <c r="M4" s="153"/>
    </row>
    <row r="5" spans="1:13" ht="24">
      <c r="B5" s="122"/>
      <c r="C5" s="122"/>
      <c r="D5" s="122"/>
      <c r="E5" s="122"/>
      <c r="F5" s="122"/>
      <c r="G5" s="122"/>
      <c r="H5" s="122"/>
      <c r="I5" s="122"/>
    </row>
    <row r="6" spans="1:13" ht="28.5">
      <c r="A6" s="177" t="s">
        <v>81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</row>
    <row r="7" spans="1:13" ht="28.5">
      <c r="A7" s="124"/>
      <c r="B7" s="124"/>
      <c r="C7" s="124"/>
      <c r="D7" s="124"/>
      <c r="E7" s="124"/>
      <c r="F7" s="124"/>
      <c r="G7" s="91"/>
      <c r="H7" s="124"/>
      <c r="I7" s="124"/>
      <c r="J7" s="124"/>
      <c r="K7" s="91"/>
      <c r="L7" s="124"/>
    </row>
    <row r="8" spans="1:13" ht="24.75" thickBot="1">
      <c r="A8" s="176" t="s">
        <v>53</v>
      </c>
      <c r="B8" s="176" t="s">
        <v>53</v>
      </c>
      <c r="C8" s="176" t="s">
        <v>53</v>
      </c>
      <c r="E8" s="176" t="s">
        <v>161</v>
      </c>
      <c r="F8" s="176" t="s">
        <v>31</v>
      </c>
      <c r="G8" s="176" t="s">
        <v>31</v>
      </c>
      <c r="I8" s="176" t="s">
        <v>162</v>
      </c>
      <c r="J8" s="176" t="s">
        <v>32</v>
      </c>
      <c r="K8" s="176" t="s">
        <v>32</v>
      </c>
    </row>
    <row r="9" spans="1:13" ht="48" thickBot="1">
      <c r="A9" s="26" t="s">
        <v>54</v>
      </c>
      <c r="C9" s="26" t="s">
        <v>19</v>
      </c>
      <c r="E9" s="26" t="s">
        <v>55</v>
      </c>
      <c r="G9" s="27" t="s">
        <v>56</v>
      </c>
      <c r="I9" s="26" t="s">
        <v>55</v>
      </c>
      <c r="K9" s="27" t="s">
        <v>56</v>
      </c>
    </row>
    <row r="10" spans="1:13" ht="24.75">
      <c r="A10" s="100" t="s">
        <v>26</v>
      </c>
      <c r="B10" s="100"/>
      <c r="C10" s="100" t="s">
        <v>27</v>
      </c>
      <c r="D10" s="100"/>
      <c r="E10" s="100">
        <v>62181</v>
      </c>
      <c r="F10" s="64"/>
      <c r="G10" s="92">
        <f>E10/$E$14</f>
        <v>8.1015795089880743E-2</v>
      </c>
      <c r="H10" s="64"/>
      <c r="I10" s="100">
        <v>32720898</v>
      </c>
      <c r="J10" s="64"/>
      <c r="K10" s="92">
        <f>I10/$I$14</f>
        <v>4.2639571849356829E-2</v>
      </c>
    </row>
    <row r="11" spans="1:13" ht="24.75">
      <c r="A11" s="100" t="s">
        <v>63</v>
      </c>
      <c r="B11" s="100"/>
      <c r="C11" s="100" t="s">
        <v>64</v>
      </c>
      <c r="D11" s="100"/>
      <c r="E11" s="100">
        <v>629081</v>
      </c>
      <c r="F11" s="64"/>
      <c r="G11" s="92">
        <f>E11/$E$14</f>
        <v>0.81963135669959097</v>
      </c>
      <c r="H11" s="64"/>
      <c r="I11" s="100">
        <v>579634926</v>
      </c>
      <c r="J11" s="64"/>
      <c r="K11" s="92">
        <f>I11/$I$14</f>
        <v>0.75533944922824636</v>
      </c>
    </row>
    <row r="12" spans="1:13" ht="24.75">
      <c r="A12" s="100" t="s">
        <v>63</v>
      </c>
      <c r="B12" s="100"/>
      <c r="C12" s="100" t="s">
        <v>98</v>
      </c>
      <c r="D12" s="100"/>
      <c r="E12" s="99">
        <v>0</v>
      </c>
      <c r="F12" s="64"/>
      <c r="G12" s="92">
        <f>E12/$E$14</f>
        <v>0</v>
      </c>
      <c r="H12" s="64"/>
      <c r="I12" s="100">
        <v>150542627</v>
      </c>
      <c r="J12" s="64"/>
      <c r="K12" s="92">
        <f>I12/$I$14</f>
        <v>0.19617655849046151</v>
      </c>
    </row>
    <row r="13" spans="1:13" ht="24.75">
      <c r="A13" s="100" t="s">
        <v>129</v>
      </c>
      <c r="B13" s="100"/>
      <c r="C13" s="100" t="s">
        <v>130</v>
      </c>
      <c r="D13" s="100"/>
      <c r="E13" s="100">
        <v>76255</v>
      </c>
      <c r="F13" s="64"/>
      <c r="G13" s="92">
        <f>E13/$E$14</f>
        <v>9.9352848210528241E-2</v>
      </c>
      <c r="H13" s="64"/>
      <c r="I13" s="100">
        <v>4484911</v>
      </c>
      <c r="J13" s="64"/>
      <c r="K13" s="92">
        <f>I13/$I$14</f>
        <v>5.8444204319352969E-3</v>
      </c>
    </row>
    <row r="14" spans="1:13" s="28" customFormat="1" ht="36.75" customHeight="1" thickBot="1">
      <c r="E14" s="65">
        <f>SUM(E10:E13)</f>
        <v>767517</v>
      </c>
      <c r="F14" s="64">
        <f t="shared" ref="F14:L14" si="0">SUM(F10:F13)</f>
        <v>0</v>
      </c>
      <c r="G14" s="93">
        <f>SUM(G10:G13)</f>
        <v>1</v>
      </c>
      <c r="H14" s="64">
        <f t="shared" si="0"/>
        <v>0</v>
      </c>
      <c r="I14" s="65">
        <f>SUM(I10:I13)</f>
        <v>767383362</v>
      </c>
      <c r="J14" s="64">
        <f t="shared" si="0"/>
        <v>0</v>
      </c>
      <c r="K14" s="93">
        <f>SUM(K10:K13)</f>
        <v>1</v>
      </c>
      <c r="L14" s="28">
        <f t="shared" si="0"/>
        <v>0</v>
      </c>
      <c r="M14" s="63"/>
    </row>
    <row r="15" spans="1:13" ht="23.25" thickTop="1">
      <c r="M15" s="29"/>
    </row>
    <row r="16" spans="1:13">
      <c r="M16" s="29"/>
    </row>
    <row r="17" spans="13:13">
      <c r="M17" s="29"/>
    </row>
    <row r="18" spans="13:13">
      <c r="M18" s="29"/>
    </row>
    <row r="19" spans="13:13">
      <c r="M19" s="29"/>
    </row>
    <row r="20" spans="13:13">
      <c r="M20" s="29"/>
    </row>
    <row r="21" spans="13:13">
      <c r="M21" s="29"/>
    </row>
    <row r="22" spans="13:13">
      <c r="M22" s="29"/>
    </row>
    <row r="23" spans="13:13">
      <c r="M23" s="29"/>
    </row>
    <row r="24" spans="13:13">
      <c r="M24" s="29"/>
    </row>
    <row r="25" spans="13:13">
      <c r="M25" s="29"/>
    </row>
    <row r="26" spans="13:13">
      <c r="M26" s="29"/>
    </row>
    <row r="27" spans="13:13">
      <c r="M27" s="29"/>
    </row>
    <row r="28" spans="13:13">
      <c r="M28" s="29"/>
    </row>
    <row r="29" spans="13:13">
      <c r="M29" s="29"/>
    </row>
    <row r="30" spans="13:13">
      <c r="M30" s="29"/>
    </row>
    <row r="31" spans="13:13">
      <c r="M31" s="29"/>
    </row>
    <row r="32" spans="13:13">
      <c r="M32" s="29"/>
    </row>
    <row r="33" spans="13:13">
      <c r="M33" s="29"/>
    </row>
    <row r="34" spans="13:13">
      <c r="M34" s="29"/>
    </row>
    <row r="35" spans="13:13">
      <c r="M35" s="29"/>
    </row>
    <row r="36" spans="13:13">
      <c r="M36" s="29"/>
    </row>
    <row r="37" spans="13:13">
      <c r="M37" s="29"/>
    </row>
    <row r="38" spans="13:13">
      <c r="M38" s="29"/>
    </row>
    <row r="39" spans="13:13">
      <c r="M39" s="29"/>
    </row>
    <row r="40" spans="13:13">
      <c r="M40" s="29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43"/>
  <sheetViews>
    <sheetView rightToLeft="1" view="pageBreakPreview" zoomScaleNormal="100" zoomScaleSheetLayoutView="100" workbookViewId="0">
      <selection activeCell="A10" sqref="A10"/>
    </sheetView>
  </sheetViews>
  <sheetFormatPr defaultColWidth="12.140625" defaultRowHeight="22.5"/>
  <cols>
    <col min="1" max="1" width="42.42578125" style="25" bestFit="1" customWidth="1"/>
    <col min="2" max="2" width="2.5703125" style="25" customWidth="1"/>
    <col min="3" max="3" width="19" style="25" bestFit="1" customWidth="1"/>
    <col min="4" max="4" width="0.7109375" style="25" customWidth="1"/>
    <col min="5" max="5" width="19.85546875" style="25" customWidth="1"/>
    <col min="6" max="16384" width="12.140625" style="25"/>
  </cols>
  <sheetData>
    <row r="2" spans="1:13" ht="24">
      <c r="A2" s="175" t="s">
        <v>67</v>
      </c>
      <c r="B2" s="175"/>
      <c r="C2" s="175"/>
      <c r="D2" s="175"/>
      <c r="E2" s="175"/>
    </row>
    <row r="3" spans="1:13" ht="24">
      <c r="A3" s="175" t="s">
        <v>29</v>
      </c>
      <c r="B3" s="175" t="s">
        <v>29</v>
      </c>
      <c r="C3" s="175" t="s">
        <v>29</v>
      </c>
      <c r="D3" s="175" t="s">
        <v>29</v>
      </c>
      <c r="E3" s="175"/>
    </row>
    <row r="4" spans="1:13" ht="24">
      <c r="A4" s="175" t="str">
        <f>'درآمد سپرده بانکی '!A4:M4</f>
        <v>برای ماه منتهی به 1400/10/30</v>
      </c>
      <c r="B4" s="175" t="s">
        <v>2</v>
      </c>
      <c r="C4" s="175" t="s">
        <v>2</v>
      </c>
      <c r="D4" s="175" t="s">
        <v>2</v>
      </c>
      <c r="E4" s="175"/>
    </row>
    <row r="5" spans="1:13" ht="24">
      <c r="A5" s="122"/>
      <c r="B5" s="122"/>
      <c r="C5" s="122"/>
      <c r="D5" s="122"/>
      <c r="E5" s="122"/>
    </row>
    <row r="6" spans="1:13" ht="28.5">
      <c r="A6" s="177" t="s">
        <v>83</v>
      </c>
      <c r="B6" s="177"/>
      <c r="C6" s="177"/>
      <c r="D6" s="177"/>
      <c r="E6" s="177"/>
    </row>
    <row r="7" spans="1:13" ht="28.5">
      <c r="A7" s="124"/>
      <c r="B7" s="124"/>
      <c r="C7" s="124"/>
      <c r="D7" s="124"/>
      <c r="E7" s="124"/>
    </row>
    <row r="8" spans="1:13" ht="48.75" thickBot="1">
      <c r="A8" s="178" t="s">
        <v>57</v>
      </c>
      <c r="C8" s="123" t="s">
        <v>161</v>
      </c>
      <c r="E8" s="195" t="s">
        <v>162</v>
      </c>
    </row>
    <row r="9" spans="1:13" ht="24.75" thickBot="1">
      <c r="A9" s="176" t="s">
        <v>57</v>
      </c>
      <c r="C9" s="123" t="s">
        <v>22</v>
      </c>
      <c r="E9" s="123" t="s">
        <v>22</v>
      </c>
    </row>
    <row r="10" spans="1:13" ht="24">
      <c r="A10" s="109" t="s">
        <v>66</v>
      </c>
      <c r="C10" s="196">
        <v>65697631</v>
      </c>
      <c r="E10" s="196">
        <v>707475510</v>
      </c>
    </row>
    <row r="11" spans="1:13" ht="24">
      <c r="A11" s="109" t="s">
        <v>111</v>
      </c>
      <c r="C11" s="197">
        <v>0</v>
      </c>
      <c r="E11" s="196">
        <v>2424</v>
      </c>
    </row>
    <row r="12" spans="1:13" ht="24">
      <c r="A12" s="109" t="s">
        <v>112</v>
      </c>
      <c r="C12" s="196">
        <v>25401137</v>
      </c>
      <c r="E12" s="196">
        <v>473589819</v>
      </c>
    </row>
    <row r="13" spans="1:13" ht="27" thickBot="1">
      <c r="A13" s="109" t="s">
        <v>38</v>
      </c>
      <c r="C13" s="110">
        <f>SUM(C10:C12)</f>
        <v>91098768</v>
      </c>
      <c r="D13" s="28"/>
      <c r="E13" s="111">
        <f>SUM(E10:E12)</f>
        <v>1181067753</v>
      </c>
    </row>
    <row r="14" spans="1:13" ht="23.25" thickTop="1">
      <c r="M14" s="29"/>
    </row>
    <row r="15" spans="1:13">
      <c r="M15" s="29"/>
    </row>
    <row r="16" spans="1:13">
      <c r="M16" s="29"/>
    </row>
    <row r="17" spans="13:13">
      <c r="M17" s="29"/>
    </row>
    <row r="18" spans="13:13">
      <c r="M18" s="29"/>
    </row>
    <row r="19" spans="13:13">
      <c r="M19" s="29"/>
    </row>
    <row r="20" spans="13:13">
      <c r="M20" s="29"/>
    </row>
    <row r="21" spans="13:13">
      <c r="M21" s="29"/>
    </row>
    <row r="22" spans="13:13">
      <c r="M22" s="29"/>
    </row>
    <row r="23" spans="13:13">
      <c r="M23" s="29"/>
    </row>
    <row r="24" spans="13:13">
      <c r="M24" s="29"/>
    </row>
    <row r="25" spans="13:13">
      <c r="M25" s="29"/>
    </row>
    <row r="26" spans="13:13">
      <c r="M26" s="29"/>
    </row>
    <row r="27" spans="13:13">
      <c r="M27" s="29"/>
    </row>
    <row r="28" spans="13:13">
      <c r="M28" s="29"/>
    </row>
    <row r="29" spans="13:13">
      <c r="M29" s="29"/>
    </row>
    <row r="30" spans="13:13">
      <c r="M30" s="29"/>
    </row>
    <row r="31" spans="13:13">
      <c r="M31" s="29"/>
    </row>
    <row r="32" spans="13:13">
      <c r="M32" s="29"/>
    </row>
    <row r="33" spans="13:13">
      <c r="M33" s="29"/>
    </row>
    <row r="34" spans="13:13">
      <c r="M34" s="29"/>
    </row>
    <row r="35" spans="13:13">
      <c r="M35" s="29"/>
    </row>
    <row r="36" spans="13:13">
      <c r="M36" s="29"/>
    </row>
    <row r="37" spans="13:13">
      <c r="M37" s="29"/>
    </row>
    <row r="38" spans="13:13">
      <c r="M38" s="29"/>
    </row>
    <row r="39" spans="13:13">
      <c r="M39" s="29"/>
    </row>
    <row r="40" spans="13:13">
      <c r="M40" s="29"/>
    </row>
    <row r="41" spans="13:13">
      <c r="M41" s="29"/>
    </row>
    <row r="42" spans="13:13">
      <c r="M42" s="29"/>
    </row>
    <row r="43" spans="13:13">
      <c r="M43" s="29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38"/>
  <sheetViews>
    <sheetView rightToLeft="1" view="pageBreakPreview" zoomScale="50" zoomScaleNormal="60" zoomScaleSheetLayoutView="50" workbookViewId="0">
      <selection activeCell="A9" sqref="A9:A11"/>
    </sheetView>
  </sheetViews>
  <sheetFormatPr defaultColWidth="9.140625" defaultRowHeight="31.5"/>
  <cols>
    <col min="1" max="1" width="51.7109375" style="66" customWidth="1"/>
    <col min="2" max="2" width="1" style="66" customWidth="1"/>
    <col min="3" max="3" width="20.5703125" style="81" customWidth="1"/>
    <col min="4" max="4" width="1" style="66" customWidth="1"/>
    <col min="5" max="5" width="31.28515625" style="66" customWidth="1"/>
    <col min="6" max="6" width="0.7109375" style="66" customWidth="1"/>
    <col min="7" max="7" width="30" style="66" customWidth="1"/>
    <col min="8" max="8" width="1.140625" style="66" customWidth="1"/>
    <col min="9" max="9" width="28.42578125" style="81" customWidth="1"/>
    <col min="10" max="10" width="1.42578125" style="66" customWidth="1"/>
    <col min="11" max="11" width="33.42578125" style="66" customWidth="1"/>
    <col min="12" max="12" width="0.7109375" style="66" customWidth="1"/>
    <col min="13" max="13" width="20.85546875" style="81" customWidth="1"/>
    <col min="14" max="14" width="0.85546875" style="66" customWidth="1"/>
    <col min="15" max="15" width="29.85546875" style="66" customWidth="1"/>
    <col min="16" max="16" width="1" style="66" customWidth="1"/>
    <col min="17" max="17" width="20.5703125" style="81" bestFit="1" customWidth="1"/>
    <col min="18" max="18" width="1" style="66" customWidth="1"/>
    <col min="19" max="19" width="18.140625" style="66" bestFit="1" customWidth="1"/>
    <col min="20" max="20" width="1" style="66" customWidth="1"/>
    <col min="21" max="21" width="33" style="66" customWidth="1"/>
    <col min="22" max="22" width="0.85546875" style="66" customWidth="1"/>
    <col min="23" max="23" width="32.7109375" style="66" customWidth="1"/>
    <col min="24" max="24" width="1" style="66" customWidth="1"/>
    <col min="25" max="25" width="19.5703125" style="81" customWidth="1"/>
    <col min="26" max="26" width="1.85546875" style="66" customWidth="1"/>
    <col min="27" max="27" width="32.7109375" style="66" bestFit="1" customWidth="1"/>
    <col min="28" max="28" width="17" style="66" bestFit="1" customWidth="1"/>
    <col min="29" max="16384" width="9.140625" style="66"/>
  </cols>
  <sheetData>
    <row r="2" spans="1:28" ht="47.25" customHeight="1">
      <c r="A2" s="147" t="s">
        <v>67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</row>
    <row r="3" spans="1:28" ht="47.25" customHeight="1">
      <c r="A3" s="147" t="s">
        <v>96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28" ht="47.25" customHeight="1">
      <c r="A4" s="147" t="s">
        <v>158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</row>
    <row r="5" spans="1:28" ht="47.25" customHeight="1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28" s="68" customFormat="1" ht="47.25" customHeight="1">
      <c r="A6" s="120" t="s">
        <v>68</v>
      </c>
      <c r="B6" s="120"/>
      <c r="C6" s="79"/>
      <c r="D6" s="120"/>
      <c r="E6" s="120"/>
      <c r="F6" s="120"/>
      <c r="G6" s="120"/>
      <c r="H6" s="120"/>
      <c r="I6" s="79"/>
      <c r="J6" s="120"/>
      <c r="K6" s="120"/>
      <c r="L6" s="120"/>
      <c r="M6" s="79"/>
      <c r="N6" s="120"/>
      <c r="O6" s="120"/>
      <c r="P6" s="120"/>
      <c r="Q6" s="79"/>
      <c r="R6" s="120"/>
      <c r="S6" s="120"/>
      <c r="T6" s="120"/>
      <c r="U6" s="120"/>
      <c r="V6" s="120"/>
      <c r="W6" s="120"/>
      <c r="Y6" s="82"/>
    </row>
    <row r="7" spans="1:28" s="68" customFormat="1" ht="47.25" customHeight="1">
      <c r="A7" s="120" t="s">
        <v>69</v>
      </c>
      <c r="B7" s="120"/>
      <c r="C7" s="79"/>
      <c r="D7" s="120"/>
      <c r="E7" s="120"/>
      <c r="F7" s="120"/>
      <c r="G7" s="120"/>
      <c r="H7" s="120"/>
      <c r="I7" s="79"/>
      <c r="J7" s="120"/>
      <c r="K7" s="120"/>
      <c r="L7" s="120"/>
      <c r="M7" s="79"/>
      <c r="N7" s="120"/>
      <c r="O7" s="120"/>
      <c r="P7" s="120"/>
      <c r="Q7" s="79"/>
      <c r="R7" s="120"/>
      <c r="S7" s="120"/>
      <c r="T7" s="120"/>
      <c r="U7" s="120"/>
      <c r="V7" s="120"/>
      <c r="W7" s="120"/>
      <c r="Y7" s="82"/>
    </row>
    <row r="8" spans="1:28">
      <c r="C8" s="80"/>
      <c r="D8" s="69"/>
      <c r="E8" s="69"/>
      <c r="F8" s="69"/>
      <c r="G8" s="69"/>
      <c r="I8" s="80"/>
      <c r="J8" s="69"/>
      <c r="K8" s="69"/>
      <c r="L8" s="69"/>
      <c r="M8" s="80"/>
      <c r="N8" s="69"/>
      <c r="O8" s="69"/>
      <c r="P8" s="69"/>
      <c r="Q8" s="80"/>
      <c r="R8" s="69"/>
      <c r="S8" s="69"/>
      <c r="T8" s="69"/>
      <c r="U8" s="69"/>
      <c r="V8" s="69"/>
      <c r="W8" s="69"/>
      <c r="X8" s="69"/>
      <c r="Y8" s="80"/>
    </row>
    <row r="9" spans="1:28" ht="40.5" customHeight="1">
      <c r="A9" s="149" t="s">
        <v>3</v>
      </c>
      <c r="C9" s="148" t="s">
        <v>156</v>
      </c>
      <c r="D9" s="148" t="s">
        <v>105</v>
      </c>
      <c r="E9" s="148" t="s">
        <v>105</v>
      </c>
      <c r="F9" s="148" t="s">
        <v>105</v>
      </c>
      <c r="G9" s="148" t="s">
        <v>105</v>
      </c>
      <c r="I9" s="148" t="s">
        <v>4</v>
      </c>
      <c r="J9" s="148" t="s">
        <v>4</v>
      </c>
      <c r="K9" s="148" t="s">
        <v>4</v>
      </c>
      <c r="L9" s="148" t="s">
        <v>4</v>
      </c>
      <c r="M9" s="148" t="s">
        <v>4</v>
      </c>
      <c r="N9" s="148" t="s">
        <v>4</v>
      </c>
      <c r="O9" s="148" t="s">
        <v>4</v>
      </c>
      <c r="Q9" s="148" t="s">
        <v>159</v>
      </c>
      <c r="R9" s="148" t="s">
        <v>106</v>
      </c>
      <c r="S9" s="148" t="s">
        <v>106</v>
      </c>
      <c r="T9" s="148" t="s">
        <v>106</v>
      </c>
      <c r="U9" s="148" t="s">
        <v>106</v>
      </c>
      <c r="V9" s="148" t="s">
        <v>106</v>
      </c>
      <c r="W9" s="148" t="s">
        <v>106</v>
      </c>
      <c r="X9" s="148" t="s">
        <v>106</v>
      </c>
      <c r="Y9" s="148" t="s">
        <v>106</v>
      </c>
    </row>
    <row r="10" spans="1:28" ht="33.75" customHeight="1">
      <c r="A10" s="149" t="s">
        <v>3</v>
      </c>
      <c r="C10" s="152" t="s">
        <v>6</v>
      </c>
      <c r="E10" s="152" t="s">
        <v>7</v>
      </c>
      <c r="G10" s="152" t="s">
        <v>8</v>
      </c>
      <c r="I10" s="149" t="s">
        <v>9</v>
      </c>
      <c r="J10" s="149" t="s">
        <v>9</v>
      </c>
      <c r="K10" s="149" t="s">
        <v>9</v>
      </c>
      <c r="M10" s="149" t="s">
        <v>10</v>
      </c>
      <c r="N10" s="149" t="s">
        <v>10</v>
      </c>
      <c r="O10" s="149" t="s">
        <v>10</v>
      </c>
      <c r="Q10" s="152" t="s">
        <v>6</v>
      </c>
      <c r="S10" s="152" t="s">
        <v>11</v>
      </c>
      <c r="U10" s="152" t="s">
        <v>7</v>
      </c>
      <c r="V10" s="152"/>
      <c r="W10" s="152" t="s">
        <v>8</v>
      </c>
      <c r="Y10" s="150" t="s">
        <v>12</v>
      </c>
    </row>
    <row r="11" spans="1:28" ht="60.75" customHeight="1" thickBot="1">
      <c r="A11" s="149" t="s">
        <v>3</v>
      </c>
      <c r="C11" s="148" t="s">
        <v>6</v>
      </c>
      <c r="E11" s="148" t="s">
        <v>7</v>
      </c>
      <c r="G11" s="148" t="s">
        <v>8</v>
      </c>
      <c r="I11" s="115" t="s">
        <v>6</v>
      </c>
      <c r="K11" s="115" t="s">
        <v>7</v>
      </c>
      <c r="M11" s="115" t="s">
        <v>6</v>
      </c>
      <c r="O11" s="115" t="s">
        <v>13</v>
      </c>
      <c r="Q11" s="148" t="s">
        <v>6</v>
      </c>
      <c r="S11" s="148" t="s">
        <v>11</v>
      </c>
      <c r="U11" s="148" t="s">
        <v>7</v>
      </c>
      <c r="V11" s="148"/>
      <c r="W11" s="148"/>
      <c r="Y11" s="151" t="s">
        <v>12</v>
      </c>
      <c r="AA11" s="72"/>
      <c r="AB11" s="72"/>
    </row>
    <row r="12" spans="1:28" ht="41.25" customHeight="1" thickBot="1">
      <c r="A12" s="179" t="s">
        <v>148</v>
      </c>
      <c r="B12" s="180"/>
      <c r="C12" s="181">
        <v>2000000</v>
      </c>
      <c r="D12" s="180"/>
      <c r="E12" s="182">
        <v>3592731304</v>
      </c>
      <c r="F12" s="180"/>
      <c r="G12" s="182">
        <v>3741604200</v>
      </c>
      <c r="H12" s="180"/>
      <c r="I12" s="183">
        <v>0</v>
      </c>
      <c r="J12" s="183"/>
      <c r="K12" s="183">
        <v>0</v>
      </c>
      <c r="L12" s="180"/>
      <c r="M12" s="183">
        <v>0</v>
      </c>
      <c r="N12" s="183"/>
      <c r="O12" s="183">
        <v>0</v>
      </c>
      <c r="P12" s="180"/>
      <c r="Q12" s="181">
        <v>2000000</v>
      </c>
      <c r="R12" s="180"/>
      <c r="S12" s="182">
        <v>1934</v>
      </c>
      <c r="T12" s="180"/>
      <c r="U12" s="182">
        <v>3592731304</v>
      </c>
      <c r="V12" s="180"/>
      <c r="W12" s="182">
        <v>3844985400</v>
      </c>
      <c r="Y12" s="83">
        <f>W12/AA12</f>
        <v>1.9530996608286442E-3</v>
      </c>
      <c r="AA12" s="76">
        <v>1968658065492</v>
      </c>
      <c r="AB12" s="77" t="s">
        <v>151</v>
      </c>
    </row>
    <row r="13" spans="1:28" ht="41.25" customHeight="1">
      <c r="A13" s="179" t="s">
        <v>107</v>
      </c>
      <c r="B13" s="180"/>
      <c r="C13" s="181">
        <v>32066666</v>
      </c>
      <c r="D13" s="180"/>
      <c r="E13" s="182">
        <v>194968281458</v>
      </c>
      <c r="F13" s="180"/>
      <c r="G13" s="182">
        <v>159156215601.13901</v>
      </c>
      <c r="H13" s="180"/>
      <c r="I13" s="183">
        <v>0</v>
      </c>
      <c r="J13" s="183"/>
      <c r="K13" s="183">
        <v>0</v>
      </c>
      <c r="L13" s="180"/>
      <c r="M13" s="181">
        <v>-7066666</v>
      </c>
      <c r="N13" s="180"/>
      <c r="O13" s="182">
        <v>34825519684</v>
      </c>
      <c r="P13" s="180"/>
      <c r="Q13" s="181">
        <v>25000000</v>
      </c>
      <c r="R13" s="180"/>
      <c r="S13" s="182">
        <v>4936</v>
      </c>
      <c r="T13" s="180"/>
      <c r="U13" s="182">
        <v>152002301594</v>
      </c>
      <c r="V13" s="180"/>
      <c r="W13" s="182">
        <v>122665770000</v>
      </c>
      <c r="Y13" s="83">
        <f>W183/AA12</f>
        <v>0</v>
      </c>
      <c r="AA13" s="184"/>
      <c r="AB13" s="72"/>
    </row>
    <row r="14" spans="1:28" ht="41.25" customHeight="1">
      <c r="A14" s="179" t="s">
        <v>93</v>
      </c>
      <c r="B14" s="180"/>
      <c r="C14" s="181">
        <v>12000000</v>
      </c>
      <c r="D14" s="180"/>
      <c r="E14" s="182">
        <v>46188814409</v>
      </c>
      <c r="F14" s="180"/>
      <c r="G14" s="182">
        <v>35249013000</v>
      </c>
      <c r="H14" s="180"/>
      <c r="I14" s="183">
        <v>0</v>
      </c>
      <c r="J14" s="183"/>
      <c r="K14" s="183">
        <v>0</v>
      </c>
      <c r="L14" s="180"/>
      <c r="M14" s="183">
        <v>0</v>
      </c>
      <c r="N14" s="183"/>
      <c r="O14" s="183">
        <v>0</v>
      </c>
      <c r="P14" s="180"/>
      <c r="Q14" s="181">
        <v>12000000</v>
      </c>
      <c r="R14" s="180"/>
      <c r="S14" s="182">
        <v>2853</v>
      </c>
      <c r="T14" s="180"/>
      <c r="U14" s="182">
        <v>46188814409</v>
      </c>
      <c r="V14" s="180"/>
      <c r="W14" s="182">
        <v>34032295800</v>
      </c>
      <c r="Y14" s="83">
        <f>W14/AA12</f>
        <v>1.7287052737365426E-2</v>
      </c>
      <c r="AA14" s="184"/>
      <c r="AB14" s="72"/>
    </row>
    <row r="15" spans="1:28" ht="41.25" customHeight="1">
      <c r="A15" s="179" t="s">
        <v>147</v>
      </c>
      <c r="B15" s="180"/>
      <c r="C15" s="181">
        <v>900000</v>
      </c>
      <c r="D15" s="180"/>
      <c r="E15" s="182">
        <v>179797696513</v>
      </c>
      <c r="F15" s="180"/>
      <c r="G15" s="182">
        <v>160159347900</v>
      </c>
      <c r="H15" s="180"/>
      <c r="I15" s="183">
        <v>0</v>
      </c>
      <c r="J15" s="183"/>
      <c r="K15" s="183">
        <v>0</v>
      </c>
      <c r="L15" s="180"/>
      <c r="M15" s="183">
        <v>0</v>
      </c>
      <c r="N15" s="183"/>
      <c r="O15" s="183">
        <v>0</v>
      </c>
      <c r="P15" s="180"/>
      <c r="Q15" s="181">
        <v>900000</v>
      </c>
      <c r="R15" s="180"/>
      <c r="S15" s="182">
        <v>164990</v>
      </c>
      <c r="T15" s="180"/>
      <c r="U15" s="182">
        <v>179797696513</v>
      </c>
      <c r="V15" s="180"/>
      <c r="W15" s="182">
        <v>147607478550</v>
      </c>
      <c r="Y15" s="83">
        <f>W15/AA12</f>
        <v>7.4978728473657247E-2</v>
      </c>
      <c r="AA15" s="184"/>
      <c r="AB15" s="72"/>
    </row>
    <row r="16" spans="1:28" ht="41.25" customHeight="1">
      <c r="A16" s="179" t="s">
        <v>85</v>
      </c>
      <c r="B16" s="180"/>
      <c r="C16" s="181">
        <v>2884661</v>
      </c>
      <c r="D16" s="180"/>
      <c r="E16" s="182">
        <v>146800780543</v>
      </c>
      <c r="F16" s="180"/>
      <c r="G16" s="182">
        <v>212940347051.133</v>
      </c>
      <c r="H16" s="180"/>
      <c r="I16" s="181">
        <v>71976</v>
      </c>
      <c r="J16" s="180"/>
      <c r="K16" s="182">
        <v>4979483405</v>
      </c>
      <c r="L16" s="180"/>
      <c r="M16" s="181">
        <v>-6637</v>
      </c>
      <c r="N16" s="180"/>
      <c r="O16" s="182">
        <v>528132370</v>
      </c>
      <c r="P16" s="180"/>
      <c r="Q16" s="181">
        <v>2950000</v>
      </c>
      <c r="R16" s="180"/>
      <c r="S16" s="182">
        <v>63690</v>
      </c>
      <c r="T16" s="180"/>
      <c r="U16" s="182">
        <v>151442295852</v>
      </c>
      <c r="V16" s="180"/>
      <c r="W16" s="182">
        <v>186767581275</v>
      </c>
      <c r="Y16" s="83">
        <f>W16/AA12</f>
        <v>9.4870503186303051E-2</v>
      </c>
      <c r="AA16" s="184"/>
      <c r="AB16" s="72"/>
    </row>
    <row r="17" spans="1:28" ht="41.25" customHeight="1">
      <c r="A17" s="179" t="s">
        <v>94</v>
      </c>
      <c r="B17" s="180"/>
      <c r="C17" s="181">
        <v>3500000</v>
      </c>
      <c r="D17" s="180"/>
      <c r="E17" s="182">
        <v>89910619263</v>
      </c>
      <c r="F17" s="180"/>
      <c r="G17" s="182">
        <v>86405311125</v>
      </c>
      <c r="H17" s="180"/>
      <c r="I17" s="181">
        <v>1000000</v>
      </c>
      <c r="J17" s="180"/>
      <c r="K17" s="182">
        <v>24192414665</v>
      </c>
      <c r="L17" s="180"/>
      <c r="M17" s="183">
        <v>0</v>
      </c>
      <c r="N17" s="183"/>
      <c r="O17" s="183">
        <v>0</v>
      </c>
      <c r="P17" s="180"/>
      <c r="Q17" s="181">
        <v>4500000</v>
      </c>
      <c r="R17" s="180"/>
      <c r="S17" s="182">
        <v>24100</v>
      </c>
      <c r="T17" s="180"/>
      <c r="U17" s="182">
        <v>114103033928</v>
      </c>
      <c r="V17" s="180"/>
      <c r="W17" s="182">
        <v>107804722500</v>
      </c>
      <c r="Y17" s="83">
        <f>W17/AA12</f>
        <v>5.476051143145462E-2</v>
      </c>
      <c r="AA17" s="184"/>
      <c r="AB17" s="72"/>
    </row>
    <row r="18" spans="1:28" ht="41.25" customHeight="1">
      <c r="A18" s="179" t="s">
        <v>86</v>
      </c>
      <c r="B18" s="180"/>
      <c r="C18" s="181">
        <v>4150000</v>
      </c>
      <c r="D18" s="180"/>
      <c r="E18" s="182">
        <v>90224965916</v>
      </c>
      <c r="F18" s="180"/>
      <c r="G18" s="182">
        <v>85600130625</v>
      </c>
      <c r="H18" s="180"/>
      <c r="I18" s="181">
        <v>50000</v>
      </c>
      <c r="J18" s="180"/>
      <c r="K18" s="182">
        <v>1030268075</v>
      </c>
      <c r="L18" s="180"/>
      <c r="M18" s="181">
        <v>-200000</v>
      </c>
      <c r="N18" s="180"/>
      <c r="O18" s="182">
        <v>3771425799</v>
      </c>
      <c r="P18" s="180"/>
      <c r="Q18" s="181">
        <v>4000000</v>
      </c>
      <c r="R18" s="180"/>
      <c r="S18" s="182">
        <v>17060</v>
      </c>
      <c r="T18" s="180"/>
      <c r="U18" s="182">
        <v>86909746658</v>
      </c>
      <c r="V18" s="180"/>
      <c r="W18" s="182">
        <v>67833972000</v>
      </c>
      <c r="Y18" s="83">
        <f>W18/AA12</f>
        <v>3.4456959890110307E-2</v>
      </c>
      <c r="AA18" s="184"/>
      <c r="AB18" s="72"/>
    </row>
    <row r="19" spans="1:28" ht="41.25" customHeight="1">
      <c r="A19" s="179" t="s">
        <v>154</v>
      </c>
      <c r="B19" s="180"/>
      <c r="C19" s="181">
        <v>2200000</v>
      </c>
      <c r="D19" s="180"/>
      <c r="E19" s="182">
        <v>62482393700</v>
      </c>
      <c r="F19" s="180"/>
      <c r="G19" s="182">
        <v>56186091720</v>
      </c>
      <c r="H19" s="180"/>
      <c r="I19" s="181">
        <v>1300000</v>
      </c>
      <c r="J19" s="180"/>
      <c r="K19" s="182">
        <v>35266645735</v>
      </c>
      <c r="L19" s="180"/>
      <c r="M19" s="183">
        <v>0</v>
      </c>
      <c r="N19" s="183"/>
      <c r="O19" s="183">
        <v>0</v>
      </c>
      <c r="P19" s="180"/>
      <c r="Q19" s="181">
        <v>3500000</v>
      </c>
      <c r="R19" s="180"/>
      <c r="S19" s="182">
        <v>23300</v>
      </c>
      <c r="T19" s="180"/>
      <c r="U19" s="182">
        <v>97749039435</v>
      </c>
      <c r="V19" s="180"/>
      <c r="W19" s="182">
        <v>81064777500</v>
      </c>
      <c r="Y19" s="83">
        <f>W19/AA12</f>
        <v>4.1177682869848999E-2</v>
      </c>
      <c r="AA19" s="184"/>
      <c r="AB19" s="72"/>
    </row>
    <row r="20" spans="1:28" ht="41.25" customHeight="1">
      <c r="A20" s="179" t="s">
        <v>124</v>
      </c>
      <c r="B20" s="180"/>
      <c r="C20" s="181">
        <v>4534567</v>
      </c>
      <c r="D20" s="180"/>
      <c r="E20" s="182">
        <v>68916297136</v>
      </c>
      <c r="F20" s="180"/>
      <c r="G20" s="182">
        <v>85824443653.703995</v>
      </c>
      <c r="H20" s="180"/>
      <c r="I20" s="183">
        <v>0</v>
      </c>
      <c r="J20" s="183"/>
      <c r="K20" s="183">
        <v>0</v>
      </c>
      <c r="L20" s="180"/>
      <c r="M20" s="183">
        <v>0</v>
      </c>
      <c r="N20" s="183"/>
      <c r="O20" s="183">
        <v>0</v>
      </c>
      <c r="P20" s="180"/>
      <c r="Q20" s="181">
        <v>4534567</v>
      </c>
      <c r="R20" s="180"/>
      <c r="S20" s="182">
        <v>18370</v>
      </c>
      <c r="T20" s="180"/>
      <c r="U20" s="182">
        <v>68916297136</v>
      </c>
      <c r="V20" s="180"/>
      <c r="W20" s="182">
        <v>82804360815.0495</v>
      </c>
      <c r="Y20" s="83">
        <f>W20/AA12</f>
        <v>4.2061322007362067E-2</v>
      </c>
      <c r="AA20" s="184"/>
      <c r="AB20" s="72"/>
    </row>
    <row r="21" spans="1:28" ht="41.25" customHeight="1">
      <c r="A21" s="179" t="s">
        <v>138</v>
      </c>
      <c r="B21" s="180"/>
      <c r="C21" s="181">
        <v>4000000</v>
      </c>
      <c r="D21" s="180"/>
      <c r="E21" s="182">
        <v>46999591257</v>
      </c>
      <c r="F21" s="180"/>
      <c r="G21" s="182">
        <v>36421992000</v>
      </c>
      <c r="H21" s="180"/>
      <c r="I21" s="183">
        <v>0</v>
      </c>
      <c r="J21" s="183"/>
      <c r="K21" s="183">
        <v>0</v>
      </c>
      <c r="L21" s="180"/>
      <c r="M21" s="183">
        <v>0</v>
      </c>
      <c r="N21" s="183"/>
      <c r="O21" s="183">
        <v>0</v>
      </c>
      <c r="P21" s="180"/>
      <c r="Q21" s="181">
        <v>4000000</v>
      </c>
      <c r="R21" s="180"/>
      <c r="S21" s="182">
        <v>8820</v>
      </c>
      <c r="T21" s="180"/>
      <c r="U21" s="182">
        <v>46999591257</v>
      </c>
      <c r="V21" s="180"/>
      <c r="W21" s="182">
        <v>35070084000</v>
      </c>
      <c r="Y21" s="83">
        <f>W21/AA12</f>
        <v>1.781420786815785E-2</v>
      </c>
      <c r="AA21" s="184"/>
      <c r="AB21" s="72"/>
    </row>
    <row r="22" spans="1:28" ht="41.25" customHeight="1">
      <c r="A22" s="179" t="s">
        <v>87</v>
      </c>
      <c r="B22" s="180"/>
      <c r="C22" s="181">
        <v>2523908</v>
      </c>
      <c r="D22" s="180"/>
      <c r="E22" s="182">
        <v>56436536152</v>
      </c>
      <c r="F22" s="180"/>
      <c r="G22" s="182">
        <v>45461100342.888</v>
      </c>
      <c r="H22" s="180"/>
      <c r="I22" s="183">
        <v>0</v>
      </c>
      <c r="J22" s="183"/>
      <c r="K22" s="183">
        <v>0</v>
      </c>
      <c r="L22" s="180"/>
      <c r="M22" s="183">
        <v>0</v>
      </c>
      <c r="N22" s="183"/>
      <c r="O22" s="183">
        <v>0</v>
      </c>
      <c r="P22" s="180"/>
      <c r="Q22" s="181">
        <v>2523908</v>
      </c>
      <c r="R22" s="180"/>
      <c r="S22" s="182">
        <v>18220</v>
      </c>
      <c r="T22" s="180"/>
      <c r="U22" s="182">
        <v>56436536152</v>
      </c>
      <c r="V22" s="180"/>
      <c r="W22" s="182">
        <v>45711989417.627998</v>
      </c>
      <c r="Y22" s="83">
        <f>W22/AA12</f>
        <v>2.321987257152441E-2</v>
      </c>
      <c r="AA22" s="184"/>
      <c r="AB22" s="72"/>
    </row>
    <row r="23" spans="1:28" ht="41.25" customHeight="1">
      <c r="A23" s="179" t="s">
        <v>88</v>
      </c>
      <c r="B23" s="180"/>
      <c r="C23" s="181">
        <v>16000000</v>
      </c>
      <c r="D23" s="180"/>
      <c r="E23" s="182">
        <v>204137941780</v>
      </c>
      <c r="F23" s="180"/>
      <c r="G23" s="182">
        <v>232528176000</v>
      </c>
      <c r="H23" s="180"/>
      <c r="I23" s="183">
        <v>0</v>
      </c>
      <c r="J23" s="183"/>
      <c r="K23" s="183">
        <v>0</v>
      </c>
      <c r="L23" s="180"/>
      <c r="M23" s="181">
        <v>-1200000</v>
      </c>
      <c r="N23" s="180"/>
      <c r="O23" s="182">
        <v>16496901513</v>
      </c>
      <c r="P23" s="180"/>
      <c r="Q23" s="181">
        <v>14800000</v>
      </c>
      <c r="R23" s="180"/>
      <c r="S23" s="182">
        <v>12940</v>
      </c>
      <c r="T23" s="180"/>
      <c r="U23" s="182">
        <v>188827596148</v>
      </c>
      <c r="V23" s="180"/>
      <c r="W23" s="182">
        <v>190372503600</v>
      </c>
      <c r="Y23" s="83">
        <f>W23/AA12</f>
        <v>9.6701660352796093E-2</v>
      </c>
      <c r="AA23" s="184"/>
      <c r="AB23" s="72"/>
    </row>
    <row r="24" spans="1:28" ht="41.25" customHeight="1">
      <c r="A24" s="179" t="s">
        <v>89</v>
      </c>
      <c r="B24" s="180"/>
      <c r="C24" s="181">
        <v>15200000</v>
      </c>
      <c r="D24" s="180"/>
      <c r="E24" s="182">
        <v>282526380282</v>
      </c>
      <c r="F24" s="180"/>
      <c r="G24" s="182">
        <v>346764402000</v>
      </c>
      <c r="H24" s="180"/>
      <c r="I24" s="181">
        <v>100000</v>
      </c>
      <c r="J24" s="180"/>
      <c r="K24" s="182">
        <v>2139941512</v>
      </c>
      <c r="L24" s="180"/>
      <c r="M24" s="181">
        <v>-1400000</v>
      </c>
      <c r="N24" s="180"/>
      <c r="O24" s="182">
        <v>29274105475</v>
      </c>
      <c r="P24" s="180"/>
      <c r="Q24" s="181">
        <v>13900000</v>
      </c>
      <c r="R24" s="180"/>
      <c r="S24" s="182">
        <v>20470</v>
      </c>
      <c r="T24" s="180"/>
      <c r="U24" s="182">
        <v>258622866558</v>
      </c>
      <c r="V24" s="180"/>
      <c r="W24" s="182">
        <v>282840028650</v>
      </c>
      <c r="Y24" s="83">
        <f>W24/AA12</f>
        <v>0.14367148546912012</v>
      </c>
      <c r="AA24" s="184"/>
      <c r="AB24" s="72"/>
    </row>
    <row r="25" spans="1:28" ht="41.25" customHeight="1">
      <c r="A25" s="179" t="s">
        <v>104</v>
      </c>
      <c r="B25" s="180"/>
      <c r="C25" s="181">
        <v>11100000</v>
      </c>
      <c r="D25" s="180"/>
      <c r="E25" s="182">
        <v>225923018344</v>
      </c>
      <c r="F25" s="180"/>
      <c r="G25" s="182">
        <v>170033246550</v>
      </c>
      <c r="H25" s="180"/>
      <c r="I25" s="183">
        <v>0</v>
      </c>
      <c r="J25" s="183"/>
      <c r="K25" s="183">
        <v>0</v>
      </c>
      <c r="L25" s="183"/>
      <c r="M25" s="183">
        <v>0</v>
      </c>
      <c r="N25" s="183"/>
      <c r="O25" s="183">
        <v>0</v>
      </c>
      <c r="P25" s="180"/>
      <c r="Q25" s="181">
        <v>11100000</v>
      </c>
      <c r="R25" s="180"/>
      <c r="S25" s="182">
        <v>14680</v>
      </c>
      <c r="T25" s="180"/>
      <c r="U25" s="182">
        <v>225923018344</v>
      </c>
      <c r="V25" s="180"/>
      <c r="W25" s="182">
        <v>161978459400</v>
      </c>
      <c r="Y25" s="83">
        <f>W25/AA12</f>
        <v>8.2278615184256956E-2</v>
      </c>
      <c r="AA25" s="184"/>
      <c r="AB25" s="72"/>
    </row>
    <row r="26" spans="1:28" ht="41.25" customHeight="1">
      <c r="A26" s="179" t="s">
        <v>152</v>
      </c>
      <c r="B26" s="180"/>
      <c r="C26" s="181">
        <v>2700000</v>
      </c>
      <c r="D26" s="180"/>
      <c r="E26" s="182">
        <v>29388074456</v>
      </c>
      <c r="F26" s="180"/>
      <c r="G26" s="182">
        <v>27107743500</v>
      </c>
      <c r="H26" s="180"/>
      <c r="I26" s="183">
        <v>0</v>
      </c>
      <c r="J26" s="183"/>
      <c r="K26" s="183">
        <v>0</v>
      </c>
      <c r="L26" s="180"/>
      <c r="M26" s="181">
        <v>-2700000</v>
      </c>
      <c r="N26" s="180"/>
      <c r="O26" s="182">
        <v>29357808805</v>
      </c>
      <c r="P26" s="180"/>
      <c r="Q26" s="183">
        <v>0</v>
      </c>
      <c r="R26" s="183"/>
      <c r="S26" s="183">
        <v>0</v>
      </c>
      <c r="T26" s="183"/>
      <c r="U26" s="183">
        <v>0</v>
      </c>
      <c r="V26" s="183"/>
      <c r="W26" s="183">
        <v>0</v>
      </c>
      <c r="Y26" s="83">
        <f>W26/AA12</f>
        <v>0</v>
      </c>
      <c r="AA26" s="184"/>
      <c r="AB26" s="72"/>
    </row>
    <row r="27" spans="1:28" ht="41.25" customHeight="1">
      <c r="A27" s="179" t="s">
        <v>143</v>
      </c>
      <c r="B27" s="180"/>
      <c r="C27" s="181">
        <v>303736</v>
      </c>
      <c r="D27" s="180"/>
      <c r="E27" s="182">
        <v>6171439382</v>
      </c>
      <c r="F27" s="180"/>
      <c r="G27" s="182">
        <v>8956415057.0112</v>
      </c>
      <c r="H27" s="180"/>
      <c r="I27" s="183">
        <v>0</v>
      </c>
      <c r="J27" s="183"/>
      <c r="K27" s="183">
        <v>0</v>
      </c>
      <c r="L27" s="180"/>
      <c r="M27" s="183">
        <v>0</v>
      </c>
      <c r="N27" s="183"/>
      <c r="O27" s="183">
        <v>0</v>
      </c>
      <c r="P27" s="180"/>
      <c r="Q27" s="181">
        <v>303736</v>
      </c>
      <c r="R27" s="180"/>
      <c r="S27" s="182">
        <v>29450</v>
      </c>
      <c r="T27" s="180"/>
      <c r="U27" s="182">
        <v>6171439382</v>
      </c>
      <c r="V27" s="180"/>
      <c r="W27" s="182">
        <v>8891802300.0599995</v>
      </c>
      <c r="Y27" s="83">
        <f>W27/AA12</f>
        <v>4.5166819245666167E-3</v>
      </c>
      <c r="AA27" s="184"/>
      <c r="AB27" s="72"/>
    </row>
    <row r="28" spans="1:28" ht="41.25" customHeight="1">
      <c r="A28" s="179" t="s">
        <v>103</v>
      </c>
      <c r="B28" s="180"/>
      <c r="C28" s="181">
        <v>1536666</v>
      </c>
      <c r="D28" s="180"/>
      <c r="E28" s="182">
        <v>31895630737</v>
      </c>
      <c r="F28" s="180"/>
      <c r="G28" s="182">
        <v>22271282967.834</v>
      </c>
      <c r="H28" s="180"/>
      <c r="I28" s="183">
        <v>0</v>
      </c>
      <c r="J28" s="183"/>
      <c r="K28" s="183">
        <v>0</v>
      </c>
      <c r="L28" s="180"/>
      <c r="M28" s="183">
        <v>0</v>
      </c>
      <c r="N28" s="183"/>
      <c r="O28" s="183">
        <v>0</v>
      </c>
      <c r="P28" s="180"/>
      <c r="Q28" s="181">
        <v>1536666</v>
      </c>
      <c r="R28" s="180"/>
      <c r="S28" s="182">
        <v>11060</v>
      </c>
      <c r="T28" s="180"/>
      <c r="U28" s="182">
        <v>31895630737</v>
      </c>
      <c r="V28" s="180"/>
      <c r="W28" s="182">
        <v>16894402580.538</v>
      </c>
      <c r="Y28" s="83">
        <f>W28/AA12</f>
        <v>8.5816845884385783E-3</v>
      </c>
      <c r="AA28" s="184"/>
      <c r="AB28" s="72"/>
    </row>
    <row r="29" spans="1:28" ht="41.25" customHeight="1">
      <c r="A29" s="179" t="s">
        <v>90</v>
      </c>
      <c r="B29" s="180"/>
      <c r="C29" s="181">
        <v>400000</v>
      </c>
      <c r="D29" s="180"/>
      <c r="E29" s="182">
        <v>3830297990</v>
      </c>
      <c r="F29" s="180"/>
      <c r="G29" s="182">
        <v>4023914400</v>
      </c>
      <c r="H29" s="180"/>
      <c r="I29" s="183">
        <v>0</v>
      </c>
      <c r="J29" s="183"/>
      <c r="K29" s="183">
        <v>0</v>
      </c>
      <c r="L29" s="180"/>
      <c r="M29" s="181">
        <v>-400000</v>
      </c>
      <c r="N29" s="180"/>
      <c r="O29" s="182">
        <v>4137541825</v>
      </c>
      <c r="P29" s="180"/>
      <c r="Q29" s="183">
        <v>0</v>
      </c>
      <c r="R29" s="183"/>
      <c r="S29" s="183">
        <v>0</v>
      </c>
      <c r="T29" s="183"/>
      <c r="U29" s="183">
        <v>0</v>
      </c>
      <c r="V29" s="183"/>
      <c r="W29" s="183">
        <v>0</v>
      </c>
      <c r="Y29" s="83">
        <f>W29/AA12</f>
        <v>0</v>
      </c>
      <c r="AA29" s="184"/>
      <c r="AB29" s="72"/>
    </row>
    <row r="30" spans="1:28" ht="41.25" customHeight="1">
      <c r="A30" s="179" t="s">
        <v>91</v>
      </c>
      <c r="B30" s="180"/>
      <c r="C30" s="181">
        <v>9000000</v>
      </c>
      <c r="D30" s="180"/>
      <c r="E30" s="182">
        <v>168406924580</v>
      </c>
      <c r="F30" s="180"/>
      <c r="G30" s="182">
        <v>135091395000</v>
      </c>
      <c r="H30" s="180"/>
      <c r="I30" s="183">
        <v>0</v>
      </c>
      <c r="J30" s="183"/>
      <c r="K30" s="183">
        <v>0</v>
      </c>
      <c r="L30" s="180"/>
      <c r="M30" s="181">
        <v>-3277379</v>
      </c>
      <c r="N30" s="180"/>
      <c r="O30" s="182">
        <v>48933522109</v>
      </c>
      <c r="P30" s="180"/>
      <c r="Q30" s="181">
        <v>5722621</v>
      </c>
      <c r="R30" s="180"/>
      <c r="S30" s="182">
        <v>14980</v>
      </c>
      <c r="T30" s="180"/>
      <c r="U30" s="182">
        <v>107081000344</v>
      </c>
      <c r="V30" s="180"/>
      <c r="W30" s="182">
        <v>85214799647.649002</v>
      </c>
      <c r="Y30" s="83">
        <f>W30/AA12</f>
        <v>4.3285729066592588E-2</v>
      </c>
      <c r="AA30" s="184"/>
      <c r="AB30" s="72"/>
    </row>
    <row r="31" spans="1:28" ht="41.25" customHeight="1">
      <c r="A31" s="179" t="s">
        <v>92</v>
      </c>
      <c r="B31" s="180"/>
      <c r="C31" s="181">
        <v>12000000</v>
      </c>
      <c r="D31" s="180"/>
      <c r="E31" s="182">
        <v>189951252959</v>
      </c>
      <c r="F31" s="180"/>
      <c r="G31" s="182">
        <v>194710537800</v>
      </c>
      <c r="H31" s="180"/>
      <c r="I31" s="183">
        <v>0</v>
      </c>
      <c r="J31" s="183"/>
      <c r="K31" s="183">
        <v>0</v>
      </c>
      <c r="L31" s="180"/>
      <c r="M31" s="183">
        <v>0</v>
      </c>
      <c r="N31" s="183"/>
      <c r="O31" s="183">
        <v>0</v>
      </c>
      <c r="P31" s="180"/>
      <c r="Q31" s="181">
        <v>12000000</v>
      </c>
      <c r="R31" s="180"/>
      <c r="S31" s="182">
        <v>14060</v>
      </c>
      <c r="T31" s="180"/>
      <c r="U31" s="182">
        <v>189951252959</v>
      </c>
      <c r="V31" s="180"/>
      <c r="W31" s="182">
        <v>167716116000</v>
      </c>
      <c r="Y31" s="83">
        <f>W31/AA12</f>
        <v>8.5193116539557606E-2</v>
      </c>
      <c r="AA31" s="184"/>
      <c r="AB31" s="72"/>
    </row>
    <row r="32" spans="1:28" ht="41.25" customHeight="1">
      <c r="A32" s="179" t="s">
        <v>153</v>
      </c>
      <c r="B32" s="180"/>
      <c r="C32" s="181">
        <v>510000</v>
      </c>
      <c r="D32" s="180"/>
      <c r="E32" s="182">
        <v>24175206501</v>
      </c>
      <c r="F32" s="180"/>
      <c r="G32" s="182">
        <v>22531574682</v>
      </c>
      <c r="H32" s="180"/>
      <c r="I32" s="183">
        <v>0</v>
      </c>
      <c r="J32" s="183"/>
      <c r="K32" s="183">
        <v>0</v>
      </c>
      <c r="L32" s="180"/>
      <c r="M32" s="181">
        <v>-360027</v>
      </c>
      <c r="N32" s="180"/>
      <c r="O32" s="182">
        <v>16720049066</v>
      </c>
      <c r="P32" s="180"/>
      <c r="Q32" s="181">
        <v>149973</v>
      </c>
      <c r="R32" s="180"/>
      <c r="S32" s="182">
        <v>43300</v>
      </c>
      <c r="T32" s="180"/>
      <c r="U32" s="182">
        <v>7109074991</v>
      </c>
      <c r="V32" s="180"/>
      <c r="W32" s="182">
        <v>6455192606.1450005</v>
      </c>
      <c r="Y32" s="83">
        <f>W32/AA12</f>
        <v>3.2789811086526809E-3</v>
      </c>
      <c r="AA32" s="184"/>
      <c r="AB32" s="72"/>
    </row>
    <row r="33" spans="1:28" ht="41.25" customHeight="1">
      <c r="A33" s="179" t="s">
        <v>155</v>
      </c>
      <c r="B33" s="180"/>
      <c r="C33" s="181">
        <v>24000000</v>
      </c>
      <c r="D33" s="180"/>
      <c r="E33" s="182">
        <v>81684869822</v>
      </c>
      <c r="F33" s="180"/>
      <c r="G33" s="182">
        <v>78203901600</v>
      </c>
      <c r="H33" s="180"/>
      <c r="I33" s="181">
        <v>6000000</v>
      </c>
      <c r="J33" s="180"/>
      <c r="K33" s="182">
        <v>19700924835</v>
      </c>
      <c r="L33" s="180"/>
      <c r="M33" s="183">
        <v>0</v>
      </c>
      <c r="N33" s="183"/>
      <c r="O33" s="183">
        <v>0</v>
      </c>
      <c r="P33" s="180"/>
      <c r="Q33" s="181">
        <v>30000000</v>
      </c>
      <c r="R33" s="180"/>
      <c r="S33" s="182">
        <v>3230</v>
      </c>
      <c r="T33" s="180"/>
      <c r="U33" s="182">
        <v>101385794657</v>
      </c>
      <c r="V33" s="180"/>
      <c r="W33" s="182">
        <v>96323445000</v>
      </c>
      <c r="Y33" s="83">
        <f>W33/AA12</f>
        <v>4.8928479093664844E-2</v>
      </c>
      <c r="AA33" s="184"/>
      <c r="AB33" s="72"/>
    </row>
    <row r="34" spans="1:28" ht="41.25" customHeight="1">
      <c r="A34" s="179" t="s">
        <v>110</v>
      </c>
      <c r="B34" s="180"/>
      <c r="C34" s="181">
        <v>50000</v>
      </c>
      <c r="D34" s="180"/>
      <c r="E34" s="182">
        <v>356891007</v>
      </c>
      <c r="F34" s="180"/>
      <c r="G34" s="182">
        <v>470185650</v>
      </c>
      <c r="H34" s="180"/>
      <c r="I34" s="183">
        <v>0</v>
      </c>
      <c r="J34" s="180"/>
      <c r="K34" s="183">
        <v>0</v>
      </c>
      <c r="L34" s="180"/>
      <c r="M34" s="183">
        <v>0</v>
      </c>
      <c r="N34" s="183"/>
      <c r="O34" s="183">
        <v>0</v>
      </c>
      <c r="P34" s="180"/>
      <c r="Q34" s="181">
        <v>50000</v>
      </c>
      <c r="R34" s="180"/>
      <c r="S34" s="182">
        <v>9340</v>
      </c>
      <c r="T34" s="180"/>
      <c r="U34" s="182">
        <v>356891007</v>
      </c>
      <c r="V34" s="180"/>
      <c r="W34" s="182">
        <v>464221350</v>
      </c>
      <c r="Y34" s="83">
        <f>W34/AA12</f>
        <v>2.3580598283530943E-4</v>
      </c>
      <c r="AA34" s="184"/>
      <c r="AB34" s="72"/>
    </row>
    <row r="35" spans="1:28" ht="41.25" customHeight="1" thickBot="1">
      <c r="D35" s="70"/>
      <c r="E35" s="71">
        <f>SUM(E12:E34)</f>
        <v>2234766635491</v>
      </c>
      <c r="F35" s="70"/>
      <c r="G35" s="71">
        <f>SUM(G12:G34)</f>
        <v>2209838372425.709</v>
      </c>
      <c r="H35" s="70"/>
      <c r="I35" s="112"/>
      <c r="J35" s="70"/>
      <c r="K35" s="71">
        <f>SUM(K12:K34)</f>
        <v>87309678227</v>
      </c>
      <c r="L35" s="70"/>
      <c r="M35" s="112"/>
      <c r="N35" s="70"/>
      <c r="O35" s="71">
        <f>SUM(O12:O34)</f>
        <v>184045006646</v>
      </c>
      <c r="P35" s="70"/>
      <c r="T35" s="70"/>
      <c r="U35" s="71">
        <f>SUM(U12:U34)</f>
        <v>2121462649365</v>
      </c>
      <c r="V35" s="70"/>
      <c r="W35" s="71">
        <f>SUM(W12:W34)</f>
        <v>1932358988392.0698</v>
      </c>
      <c r="Y35" s="84">
        <f>SUM(Y12:Y34)</f>
        <v>0.91925218000709408</v>
      </c>
    </row>
    <row r="36" spans="1:28" ht="41.25" customHeight="1" thickTop="1">
      <c r="E36" s="73"/>
      <c r="G36" s="73"/>
      <c r="I36" s="112"/>
      <c r="K36" s="72"/>
      <c r="O36" s="72"/>
      <c r="V36" s="73"/>
    </row>
    <row r="37" spans="1:28" ht="41.25" customHeight="1">
      <c r="E37" s="72"/>
      <c r="I37" s="112"/>
      <c r="K37" s="73"/>
      <c r="O37" s="73"/>
      <c r="V37" s="72"/>
    </row>
    <row r="38" spans="1:28">
      <c r="E38" s="73"/>
      <c r="U38" s="72"/>
      <c r="W38" s="72"/>
    </row>
  </sheetData>
  <mergeCells count="18"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</mergeCells>
  <pageMargins left="0.7" right="0.7" top="0.75" bottom="0.75" header="0.3" footer="0.3"/>
  <pageSetup paperSize="9"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9"/>
  <sheetViews>
    <sheetView rightToLeft="1" view="pageBreakPreview" zoomScale="70" zoomScaleNormal="100" zoomScaleSheetLayoutView="70" workbookViewId="0">
      <selection activeCell="C7" sqref="C7"/>
    </sheetView>
  </sheetViews>
  <sheetFormatPr defaultColWidth="9.140625" defaultRowHeight="24.75"/>
  <cols>
    <col min="1" max="1" width="27" style="28" bestFit="1" customWidth="1"/>
    <col min="2" max="2" width="1" style="28" customWidth="1"/>
    <col min="3" max="3" width="31.42578125" style="28" customWidth="1"/>
    <col min="4" max="4" width="3" style="28" customWidth="1"/>
    <col min="5" max="5" width="20.5703125" style="28" customWidth="1"/>
    <col min="6" max="6" width="1" style="28" customWidth="1"/>
    <col min="7" max="7" width="16.5703125" style="96" customWidth="1"/>
    <col min="8" max="8" width="2.28515625" style="28" customWidth="1"/>
    <col min="9" max="9" width="9" style="28" customWidth="1"/>
    <col min="10" max="10" width="1" style="28" customWidth="1"/>
    <col min="11" max="11" width="22.85546875" style="28" bestFit="1" customWidth="1"/>
    <col min="12" max="12" width="1" style="28" customWidth="1"/>
    <col min="13" max="13" width="23.5703125" style="28" bestFit="1" customWidth="1"/>
    <col min="14" max="14" width="1" style="28" customWidth="1"/>
    <col min="15" max="15" width="23" style="28" bestFit="1" customWidth="1"/>
    <col min="16" max="16" width="1" style="28" customWidth="1"/>
    <col min="17" max="17" width="22.5703125" style="28" bestFit="1" customWidth="1"/>
    <col min="18" max="18" width="1" style="28" customWidth="1"/>
    <col min="19" max="19" width="15.85546875" style="96" customWidth="1"/>
    <col min="20" max="20" width="1" style="28" customWidth="1"/>
    <col min="21" max="21" width="9.140625" style="28" customWidth="1"/>
    <col min="22" max="16384" width="9.140625" style="28"/>
  </cols>
  <sheetData>
    <row r="2" spans="1:19" ht="26.25">
      <c r="D2" s="95"/>
      <c r="E2" s="153" t="s">
        <v>67</v>
      </c>
      <c r="F2" s="153" t="s">
        <v>0</v>
      </c>
      <c r="G2" s="153" t="s">
        <v>0</v>
      </c>
      <c r="H2" s="153" t="s">
        <v>0</v>
      </c>
      <c r="I2" s="153"/>
      <c r="J2" s="153"/>
      <c r="K2" s="153"/>
      <c r="L2" s="153"/>
      <c r="M2" s="153"/>
    </row>
    <row r="3" spans="1:19" ht="26.25">
      <c r="D3" s="95"/>
      <c r="E3" s="153" t="s">
        <v>1</v>
      </c>
      <c r="F3" s="153" t="s">
        <v>1</v>
      </c>
      <c r="G3" s="153" t="s">
        <v>1</v>
      </c>
      <c r="H3" s="153" t="s">
        <v>1</v>
      </c>
      <c r="I3" s="153"/>
      <c r="J3" s="153"/>
      <c r="K3" s="153"/>
      <c r="L3" s="153"/>
      <c r="M3" s="153"/>
    </row>
    <row r="4" spans="1:19" ht="26.25">
      <c r="D4" s="95"/>
      <c r="E4" s="153" t="str">
        <f>سهام!A4</f>
        <v>برای ماه منتهی به 1400/10/30</v>
      </c>
      <c r="F4" s="153" t="s">
        <v>2</v>
      </c>
      <c r="G4" s="153" t="s">
        <v>2</v>
      </c>
      <c r="H4" s="153" t="s">
        <v>2</v>
      </c>
      <c r="I4" s="153"/>
      <c r="J4" s="153"/>
      <c r="K4" s="153"/>
      <c r="L4" s="153"/>
      <c r="M4" s="153"/>
    </row>
    <row r="5" spans="1:19" ht="33.75">
      <c r="A5" s="155" t="s">
        <v>70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</row>
    <row r="6" spans="1:19" ht="27" thickBot="1">
      <c r="A6" s="153" t="s">
        <v>17</v>
      </c>
      <c r="C6" s="154" t="s">
        <v>18</v>
      </c>
      <c r="D6" s="154" t="s">
        <v>18</v>
      </c>
      <c r="E6" s="154" t="s">
        <v>18</v>
      </c>
      <c r="F6" s="154" t="s">
        <v>18</v>
      </c>
      <c r="G6" s="154" t="s">
        <v>18</v>
      </c>
      <c r="H6" s="154" t="s">
        <v>18</v>
      </c>
      <c r="I6" s="154" t="s">
        <v>18</v>
      </c>
      <c r="K6" s="117" t="str">
        <f>سهام!C9</f>
        <v>1400/09/30</v>
      </c>
      <c r="M6" s="154" t="s">
        <v>4</v>
      </c>
      <c r="N6" s="154" t="s">
        <v>4</v>
      </c>
      <c r="O6" s="154" t="s">
        <v>4</v>
      </c>
      <c r="Q6" s="154" t="str">
        <f>سهام!Q9</f>
        <v>1400/10/30</v>
      </c>
      <c r="R6" s="154" t="s">
        <v>5</v>
      </c>
      <c r="S6" s="154" t="s">
        <v>5</v>
      </c>
    </row>
    <row r="7" spans="1:19" ht="52.5">
      <c r="A7" s="153" t="s">
        <v>17</v>
      </c>
      <c r="C7" s="116" t="s">
        <v>19</v>
      </c>
      <c r="E7" s="116" t="s">
        <v>20</v>
      </c>
      <c r="G7" s="116" t="s">
        <v>21</v>
      </c>
      <c r="I7" s="116" t="s">
        <v>15</v>
      </c>
      <c r="K7" s="116" t="s">
        <v>22</v>
      </c>
      <c r="M7" s="116" t="s">
        <v>23</v>
      </c>
      <c r="O7" s="116" t="s">
        <v>24</v>
      </c>
      <c r="Q7" s="116" t="s">
        <v>22</v>
      </c>
      <c r="S7" s="97" t="s">
        <v>16</v>
      </c>
    </row>
    <row r="8" spans="1:19" ht="26.25">
      <c r="A8" s="98" t="s">
        <v>26</v>
      </c>
      <c r="C8" s="28" t="s">
        <v>27</v>
      </c>
      <c r="E8" s="28" t="s">
        <v>25</v>
      </c>
      <c r="G8" s="96" t="s">
        <v>28</v>
      </c>
      <c r="I8" s="185">
        <v>0</v>
      </c>
      <c r="K8" s="100">
        <v>9518813</v>
      </c>
      <c r="M8" s="100">
        <v>62181</v>
      </c>
      <c r="O8" s="100">
        <v>60000</v>
      </c>
      <c r="Q8" s="100">
        <v>9520994</v>
      </c>
      <c r="S8" s="101">
        <f>Q8/سهام!AA12</f>
        <v>4.8362862839873347E-6</v>
      </c>
    </row>
    <row r="9" spans="1:19" ht="26.25">
      <c r="A9" s="98" t="s">
        <v>63</v>
      </c>
      <c r="C9" s="28" t="s">
        <v>64</v>
      </c>
      <c r="E9" s="28" t="s">
        <v>25</v>
      </c>
      <c r="G9" s="96" t="s">
        <v>65</v>
      </c>
      <c r="I9" s="185">
        <v>0</v>
      </c>
      <c r="K9" s="100">
        <v>56457555932</v>
      </c>
      <c r="M9" s="100">
        <v>111880974221</v>
      </c>
      <c r="O9" s="100">
        <v>165660771434</v>
      </c>
      <c r="Q9" s="100">
        <v>2677758719</v>
      </c>
      <c r="S9" s="101">
        <f>Q9/سهام!AA12</f>
        <v>1.3601949297024235E-3</v>
      </c>
    </row>
    <row r="10" spans="1:19" ht="26.25">
      <c r="A10" s="98" t="s">
        <v>129</v>
      </c>
      <c r="C10" s="28" t="s">
        <v>130</v>
      </c>
      <c r="E10" s="28" t="s">
        <v>25</v>
      </c>
      <c r="G10" s="96" t="s">
        <v>131</v>
      </c>
      <c r="I10" s="185">
        <v>0</v>
      </c>
      <c r="K10" s="100">
        <v>9277654</v>
      </c>
      <c r="M10" s="100">
        <v>76255</v>
      </c>
      <c r="O10" s="185">
        <v>0</v>
      </c>
      <c r="Q10" s="100">
        <v>9353909</v>
      </c>
      <c r="S10" s="101">
        <f>Q10/سهام!AA12</f>
        <v>4.7514137492750957E-6</v>
      </c>
    </row>
    <row r="11" spans="1:19" ht="27" thickBot="1">
      <c r="K11" s="102">
        <f>SUM(K8:K10)</f>
        <v>56476352399</v>
      </c>
      <c r="L11" s="98"/>
      <c r="M11" s="102">
        <f>SUM(M8:M10)</f>
        <v>111881112657</v>
      </c>
      <c r="N11" s="98"/>
      <c r="O11" s="102">
        <f>SUM(O8:O10)</f>
        <v>165660831434</v>
      </c>
      <c r="P11" s="98"/>
      <c r="Q11" s="102">
        <f>SUM(Q8:Q10)</f>
        <v>2696633622</v>
      </c>
      <c r="R11" s="98"/>
      <c r="S11" s="103">
        <f>SUM(S8:S10)</f>
        <v>1.3697826297356861E-3</v>
      </c>
    </row>
    <row r="12" spans="1:19" ht="25.5" thickTop="1">
      <c r="M12" s="63"/>
    </row>
    <row r="13" spans="1:19">
      <c r="K13" s="100"/>
      <c r="M13" s="100"/>
      <c r="N13" s="100"/>
      <c r="O13" s="100"/>
      <c r="P13" s="100"/>
      <c r="Q13" s="100"/>
      <c r="R13" s="100"/>
      <c r="S13" s="104"/>
    </row>
    <row r="14" spans="1:19" ht="30">
      <c r="K14" s="60"/>
      <c r="M14" s="60"/>
      <c r="O14" s="60"/>
      <c r="Q14" s="60"/>
    </row>
    <row r="15" spans="1:19">
      <c r="M15" s="63"/>
    </row>
    <row r="16" spans="1:19">
      <c r="M16" s="63"/>
    </row>
    <row r="17" spans="13:13">
      <c r="M17" s="63"/>
    </row>
    <row r="18" spans="13:13">
      <c r="M18" s="63"/>
    </row>
    <row r="19" spans="13:13">
      <c r="M19" s="63"/>
    </row>
    <row r="20" spans="13:13">
      <c r="M20" s="63"/>
    </row>
    <row r="21" spans="13:13">
      <c r="M21" s="63"/>
    </row>
    <row r="22" spans="13:13">
      <c r="M22" s="63"/>
    </row>
    <row r="23" spans="13:13">
      <c r="M23" s="63"/>
    </row>
    <row r="24" spans="13:13">
      <c r="M24" s="63"/>
    </row>
    <row r="25" spans="13:13">
      <c r="M25" s="63"/>
    </row>
    <row r="26" spans="13:13">
      <c r="M26" s="63"/>
    </row>
    <row r="27" spans="13:13">
      <c r="M27" s="63"/>
    </row>
    <row r="28" spans="13:13">
      <c r="M28" s="63"/>
    </row>
    <row r="29" spans="13:13">
      <c r="M29" s="63"/>
    </row>
    <row r="30" spans="13:13">
      <c r="M30" s="63"/>
    </row>
    <row r="31" spans="13:13">
      <c r="M31" s="63"/>
    </row>
    <row r="32" spans="13:13">
      <c r="M32" s="63"/>
    </row>
    <row r="33" spans="13:13">
      <c r="M33" s="63"/>
    </row>
    <row r="34" spans="13:13">
      <c r="M34" s="63"/>
    </row>
    <row r="35" spans="13:13">
      <c r="M35" s="63"/>
    </row>
    <row r="36" spans="13:13">
      <c r="M36" s="63"/>
    </row>
    <row r="37" spans="13:13">
      <c r="M37" s="63"/>
    </row>
    <row r="38" spans="13:13">
      <c r="M38" s="63"/>
    </row>
    <row r="39" spans="13:13">
      <c r="M39" s="63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rightToLeft="1" view="pageBreakPreview" zoomScale="80" zoomScaleNormal="100" zoomScaleSheetLayoutView="80" workbookViewId="0">
      <selection activeCell="G5" sqref="G5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59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6384" width="9.140625" style="1"/>
  </cols>
  <sheetData>
    <row r="2" spans="1:9" ht="30">
      <c r="A2" s="156" t="s">
        <v>67</v>
      </c>
      <c r="B2" s="156"/>
      <c r="C2" s="156"/>
      <c r="D2" s="156"/>
      <c r="E2" s="156"/>
      <c r="F2" s="156"/>
      <c r="G2" s="156"/>
      <c r="H2" s="156"/>
      <c r="I2" s="156"/>
    </row>
    <row r="3" spans="1:9" ht="30">
      <c r="A3" s="156" t="s">
        <v>29</v>
      </c>
      <c r="B3" s="156" t="s">
        <v>29</v>
      </c>
      <c r="C3" s="156"/>
      <c r="D3" s="156"/>
      <c r="E3" s="156" t="s">
        <v>29</v>
      </c>
      <c r="F3" s="156" t="s">
        <v>29</v>
      </c>
      <c r="G3" s="156" t="s">
        <v>29</v>
      </c>
      <c r="H3" s="156"/>
      <c r="I3" s="156"/>
    </row>
    <row r="4" spans="1:9" ht="30">
      <c r="A4" s="156" t="str">
        <f>سهام!A4</f>
        <v>برای ماه منتهی به 1400/10/30</v>
      </c>
      <c r="B4" s="156" t="s">
        <v>2</v>
      </c>
      <c r="C4" s="156"/>
      <c r="D4" s="156"/>
      <c r="E4" s="156" t="s">
        <v>2</v>
      </c>
      <c r="F4" s="156" t="s">
        <v>2</v>
      </c>
      <c r="G4" s="156" t="s">
        <v>2</v>
      </c>
      <c r="H4" s="156"/>
      <c r="I4" s="156"/>
    </row>
    <row r="5" spans="1:9" ht="30">
      <c r="A5" s="10"/>
      <c r="B5" s="10"/>
      <c r="C5" s="74"/>
      <c r="D5" s="10"/>
      <c r="E5" s="10"/>
      <c r="F5" s="10"/>
      <c r="G5" s="10"/>
      <c r="H5" s="10"/>
      <c r="I5" s="10"/>
    </row>
    <row r="6" spans="1:9" ht="28.5">
      <c r="A6" s="157" t="s">
        <v>75</v>
      </c>
      <c r="B6" s="157"/>
      <c r="C6" s="157"/>
      <c r="D6" s="157"/>
      <c r="E6" s="157"/>
      <c r="F6" s="157"/>
      <c r="G6" s="157"/>
    </row>
    <row r="7" spans="1:9" ht="28.5">
      <c r="A7" s="14"/>
      <c r="B7" s="14"/>
      <c r="C7" s="158" t="s">
        <v>160</v>
      </c>
      <c r="D7" s="158"/>
      <c r="E7" s="158"/>
      <c r="F7" s="158"/>
      <c r="G7" s="158"/>
      <c r="H7" s="158"/>
      <c r="I7" s="158"/>
    </row>
    <row r="8" spans="1:9" ht="64.5" customHeight="1" thickBot="1">
      <c r="A8" s="2" t="s">
        <v>33</v>
      </c>
      <c r="C8" s="75" t="s">
        <v>71</v>
      </c>
      <c r="E8" s="2" t="s">
        <v>22</v>
      </c>
      <c r="G8" s="2" t="s">
        <v>52</v>
      </c>
      <c r="I8" s="19" t="s">
        <v>12</v>
      </c>
    </row>
    <row r="9" spans="1:9" ht="31.5">
      <c r="A9" s="3" t="s">
        <v>58</v>
      </c>
      <c r="C9" s="59" t="s">
        <v>72</v>
      </c>
      <c r="E9" s="21">
        <f>'سرمایه‌گذاری در سهام '!S53</f>
        <v>-72315553450</v>
      </c>
      <c r="F9" s="18"/>
      <c r="G9" s="61">
        <f>E9/E13</f>
        <v>1.0276898017730489</v>
      </c>
      <c r="H9" s="18"/>
      <c r="I9" s="22">
        <f>E9/سهام!AA12</f>
        <v>-3.6733425025705091E-2</v>
      </c>
    </row>
    <row r="10" spans="1:9" ht="31.5">
      <c r="A10" s="3" t="s">
        <v>108</v>
      </c>
      <c r="C10" s="59" t="s">
        <v>73</v>
      </c>
      <c r="E10" s="21">
        <f>'سرمایه‌گذاری در اوراق بهادار '!Q11</f>
        <v>0</v>
      </c>
      <c r="F10" s="18"/>
      <c r="G10" s="61">
        <f>E10/E13</f>
        <v>0</v>
      </c>
      <c r="H10" s="18"/>
      <c r="I10" s="22">
        <f>E10/سهام!AA12</f>
        <v>0</v>
      </c>
    </row>
    <row r="11" spans="1:9" ht="31.5">
      <c r="A11" s="3" t="s">
        <v>59</v>
      </c>
      <c r="C11" s="59" t="s">
        <v>74</v>
      </c>
      <c r="E11" s="21">
        <f>'درآمد سپرده بانکی '!I14</f>
        <v>767383362</v>
      </c>
      <c r="F11" s="18"/>
      <c r="G11" s="61">
        <f>E11/E13</f>
        <v>-1.0905427913553718E-2</v>
      </c>
      <c r="H11" s="18"/>
      <c r="I11" s="22">
        <f>E11/سهام!AA12</f>
        <v>3.8980022760235828E-4</v>
      </c>
    </row>
    <row r="12" spans="1:9" ht="31.5">
      <c r="A12" s="3" t="s">
        <v>66</v>
      </c>
      <c r="C12" s="59" t="s">
        <v>99</v>
      </c>
      <c r="E12" s="21">
        <f>'سایر درآمدها '!E13</f>
        <v>1181067753</v>
      </c>
      <c r="F12" s="18"/>
      <c r="G12" s="61">
        <f>E12/E13</f>
        <v>-1.6784373859495234E-2</v>
      </c>
      <c r="H12" s="18"/>
      <c r="I12" s="22">
        <f>E12/سهام!AA12</f>
        <v>5.9993544521650169E-4</v>
      </c>
    </row>
    <row r="13" spans="1:9" ht="32.25" thickBot="1">
      <c r="E13" s="20">
        <f>SUM(E9:E12)</f>
        <v>-70367102335</v>
      </c>
      <c r="F13" s="18"/>
      <c r="G13" s="57">
        <f>SUM(G9:G12)</f>
        <v>1</v>
      </c>
      <c r="H13" s="18"/>
      <c r="I13" s="23">
        <f>SUM(I9:I12)</f>
        <v>-3.5743689352886236E-2</v>
      </c>
    </row>
    <row r="14" spans="1:9" ht="32.25" thickTop="1">
      <c r="F14" s="18"/>
      <c r="H14" s="18"/>
      <c r="I14" s="5"/>
    </row>
    <row r="17" spans="9:9">
      <c r="I17" s="6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9"/>
  <sheetViews>
    <sheetView rightToLeft="1" view="pageBreakPreview" topLeftCell="B1" zoomScale="70" zoomScaleNormal="100" zoomScaleSheetLayoutView="70" workbookViewId="0">
      <selection activeCell="O14" sqref="O14"/>
    </sheetView>
  </sheetViews>
  <sheetFormatPr defaultColWidth="9.140625" defaultRowHeight="27.75"/>
  <cols>
    <col min="1" max="1" width="42" style="44" bestFit="1" customWidth="1"/>
    <col min="2" max="2" width="1" style="44" customWidth="1"/>
    <col min="3" max="3" width="23.140625" style="86" bestFit="1" customWidth="1"/>
    <col min="4" max="4" width="1" style="44" customWidth="1"/>
    <col min="5" max="5" width="19.42578125" style="44" bestFit="1" customWidth="1"/>
    <col min="6" max="6" width="1" style="44" customWidth="1"/>
    <col min="7" max="7" width="12.28515625" style="44" bestFit="1" customWidth="1"/>
    <col min="8" max="8" width="1" style="44" customWidth="1"/>
    <col min="9" max="9" width="28.140625" style="44" customWidth="1"/>
    <col min="10" max="10" width="1" style="44" customWidth="1"/>
    <col min="11" max="11" width="15.85546875" style="44" bestFit="1" customWidth="1"/>
    <col min="12" max="12" width="1" style="44" customWidth="1"/>
    <col min="13" max="13" width="23.140625" style="44" bestFit="1" customWidth="1"/>
    <col min="14" max="14" width="1" style="44" customWidth="1"/>
    <col min="15" max="15" width="27" style="44" bestFit="1" customWidth="1"/>
    <col min="16" max="16" width="1" style="44" customWidth="1"/>
    <col min="17" max="17" width="15.85546875" style="44" bestFit="1" customWidth="1"/>
    <col min="18" max="18" width="1" style="44" customWidth="1"/>
    <col min="19" max="19" width="25.42578125" style="44" bestFit="1" customWidth="1"/>
    <col min="20" max="20" width="1" style="44" customWidth="1"/>
    <col min="21" max="21" width="9.140625" style="44" customWidth="1"/>
    <col min="22" max="16384" width="9.140625" style="44"/>
  </cols>
  <sheetData>
    <row r="2" spans="1:19" ht="30">
      <c r="A2" s="160" t="s">
        <v>67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</row>
    <row r="3" spans="1:19" ht="30">
      <c r="A3" s="160" t="s">
        <v>29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</row>
    <row r="4" spans="1:19" ht="30">
      <c r="A4" s="160" t="str">
        <f>'جمع درآمدها'!A4:I4</f>
        <v>برای ماه منتهی به 1400/10/30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</row>
    <row r="5" spans="1:19" ht="36">
      <c r="A5" s="159" t="s">
        <v>76</v>
      </c>
      <c r="B5" s="159"/>
      <c r="C5" s="159"/>
      <c r="D5" s="159"/>
      <c r="E5" s="159"/>
      <c r="F5" s="159"/>
      <c r="G5" s="159"/>
      <c r="H5" s="159"/>
      <c r="I5" s="159"/>
    </row>
    <row r="6" spans="1:19" ht="30.75" thickBot="1">
      <c r="A6" s="162" t="s">
        <v>30</v>
      </c>
      <c r="B6" s="162"/>
      <c r="C6" s="162"/>
      <c r="D6" s="162"/>
      <c r="E6" s="162"/>
      <c r="F6" s="162"/>
      <c r="G6" s="162"/>
      <c r="I6" s="162" t="s">
        <v>161</v>
      </c>
      <c r="J6" s="162"/>
      <c r="K6" s="162"/>
      <c r="L6" s="162"/>
      <c r="M6" s="162"/>
      <c r="O6" s="161" t="s">
        <v>162</v>
      </c>
      <c r="P6" s="161" t="s">
        <v>32</v>
      </c>
      <c r="Q6" s="161" t="s">
        <v>32</v>
      </c>
      <c r="R6" s="161" t="s">
        <v>32</v>
      </c>
      <c r="S6" s="161" t="s">
        <v>32</v>
      </c>
    </row>
    <row r="7" spans="1:19" ht="30">
      <c r="A7" s="105" t="s">
        <v>33</v>
      </c>
      <c r="C7" s="105" t="s">
        <v>34</v>
      </c>
      <c r="E7" s="105" t="s">
        <v>14</v>
      </c>
      <c r="G7" s="105" t="s">
        <v>15</v>
      </c>
      <c r="I7" s="105" t="s">
        <v>35</v>
      </c>
      <c r="K7" s="105" t="s">
        <v>36</v>
      </c>
      <c r="M7" s="105" t="s">
        <v>37</v>
      </c>
      <c r="O7" s="105" t="s">
        <v>35</v>
      </c>
      <c r="Q7" s="105" t="s">
        <v>36</v>
      </c>
      <c r="S7" s="105" t="s">
        <v>37</v>
      </c>
    </row>
    <row r="8" spans="1:19" ht="30">
      <c r="A8" s="47" t="s">
        <v>26</v>
      </c>
      <c r="C8" s="87">
        <v>30</v>
      </c>
      <c r="E8" s="86" t="s">
        <v>137</v>
      </c>
      <c r="G8" s="186">
        <v>0</v>
      </c>
      <c r="I8" s="24">
        <v>62181</v>
      </c>
      <c r="K8" s="186">
        <v>0</v>
      </c>
      <c r="M8" s="24">
        <v>62181</v>
      </c>
      <c r="O8" s="24">
        <v>32720898</v>
      </c>
      <c r="Q8" s="186">
        <v>0</v>
      </c>
      <c r="S8" s="24">
        <v>32720898</v>
      </c>
    </row>
    <row r="9" spans="1:19" ht="30">
      <c r="A9" s="47" t="s">
        <v>63</v>
      </c>
      <c r="C9" s="87">
        <v>17</v>
      </c>
      <c r="E9" s="86" t="s">
        <v>137</v>
      </c>
      <c r="G9" s="186">
        <v>0</v>
      </c>
      <c r="I9" s="24">
        <v>629081</v>
      </c>
      <c r="K9" s="186">
        <v>0</v>
      </c>
      <c r="M9" s="24">
        <v>629081</v>
      </c>
      <c r="O9" s="24">
        <v>579634926</v>
      </c>
      <c r="Q9" s="186">
        <v>0</v>
      </c>
      <c r="S9" s="24">
        <v>579634926</v>
      </c>
    </row>
    <row r="10" spans="1:19" ht="30">
      <c r="A10" s="47" t="s">
        <v>63</v>
      </c>
      <c r="C10" s="87">
        <v>1</v>
      </c>
      <c r="E10" s="86" t="s">
        <v>137</v>
      </c>
      <c r="G10" s="87">
        <v>19</v>
      </c>
      <c r="I10" s="186">
        <v>0</v>
      </c>
      <c r="J10" s="186"/>
      <c r="K10" s="186">
        <v>0</v>
      </c>
      <c r="L10" s="186"/>
      <c r="M10" s="186">
        <v>0</v>
      </c>
      <c r="O10" s="24">
        <v>150542627</v>
      </c>
      <c r="Q10" s="186">
        <v>0</v>
      </c>
      <c r="S10" s="24">
        <v>150542627</v>
      </c>
    </row>
    <row r="11" spans="1:19" ht="30">
      <c r="A11" s="47" t="s">
        <v>129</v>
      </c>
      <c r="C11" s="87">
        <v>1</v>
      </c>
      <c r="E11" s="86" t="s">
        <v>137</v>
      </c>
      <c r="G11" s="186">
        <v>0</v>
      </c>
      <c r="I11" s="24">
        <v>76255</v>
      </c>
      <c r="K11" s="186">
        <v>0</v>
      </c>
      <c r="M11" s="24">
        <v>76255</v>
      </c>
      <c r="O11" s="24">
        <v>4484911</v>
      </c>
      <c r="Q11" s="186">
        <v>0</v>
      </c>
      <c r="S11" s="24">
        <v>4484911</v>
      </c>
    </row>
    <row r="12" spans="1:19" ht="30.75" thickBot="1">
      <c r="A12" s="119"/>
      <c r="C12" s="119"/>
      <c r="E12" s="119" t="s">
        <v>38</v>
      </c>
      <c r="G12" s="119"/>
      <c r="I12" s="107">
        <f>SUM(I8:I11)</f>
        <v>767517</v>
      </c>
      <c r="J12" s="48"/>
      <c r="K12" s="108">
        <f>SUM(K8:K11)</f>
        <v>0</v>
      </c>
      <c r="L12" s="107"/>
      <c r="M12" s="107">
        <f>SUM(M8:M11)</f>
        <v>767517</v>
      </c>
      <c r="N12" s="107"/>
      <c r="O12" s="107">
        <f>SUM(O8:O11)</f>
        <v>767383362</v>
      </c>
      <c r="P12" s="107"/>
      <c r="Q12" s="108">
        <f>SUM(Q8:Q11)</f>
        <v>0</v>
      </c>
      <c r="R12" s="107"/>
      <c r="S12" s="107">
        <f>SUM(S8:S11)</f>
        <v>767383362</v>
      </c>
    </row>
    <row r="13" spans="1:19" ht="28.5" thickTop="1">
      <c r="E13" s="44" t="s">
        <v>38</v>
      </c>
      <c r="I13" s="42"/>
      <c r="M13" s="49"/>
    </row>
    <row r="14" spans="1:19">
      <c r="I14" s="51"/>
      <c r="M14" s="49"/>
    </row>
    <row r="15" spans="1:19">
      <c r="M15" s="49"/>
    </row>
    <row r="16" spans="1:19">
      <c r="M16" s="49"/>
    </row>
    <row r="17" spans="13:13">
      <c r="M17" s="49"/>
    </row>
    <row r="18" spans="13:13">
      <c r="M18" s="49"/>
    </row>
    <row r="19" spans="13:13">
      <c r="M19" s="49"/>
    </row>
    <row r="20" spans="13:13">
      <c r="M20" s="49"/>
    </row>
    <row r="21" spans="13:13">
      <c r="M21" s="49"/>
    </row>
    <row r="22" spans="13:13">
      <c r="M22" s="49"/>
    </row>
    <row r="23" spans="13:13">
      <c r="M23" s="49"/>
    </row>
    <row r="24" spans="13:13">
      <c r="M24" s="49"/>
    </row>
    <row r="25" spans="13:13">
      <c r="M25" s="49"/>
    </row>
    <row r="26" spans="13:13">
      <c r="M26" s="49"/>
    </row>
    <row r="27" spans="13:13">
      <c r="M27" s="49"/>
    </row>
    <row r="28" spans="13:13">
      <c r="M28" s="49"/>
    </row>
    <row r="29" spans="13:13">
      <c r="M29" s="49"/>
    </row>
    <row r="30" spans="13:13">
      <c r="M30" s="49"/>
    </row>
    <row r="31" spans="13:13">
      <c r="M31" s="49"/>
    </row>
    <row r="32" spans="13:13">
      <c r="M32" s="49"/>
    </row>
    <row r="33" spans="13:13">
      <c r="M33" s="49"/>
    </row>
    <row r="34" spans="13:13">
      <c r="M34" s="49"/>
    </row>
    <row r="35" spans="13:13">
      <c r="M35" s="49"/>
    </row>
    <row r="36" spans="13:13">
      <c r="M36" s="49"/>
    </row>
    <row r="37" spans="13:13">
      <c r="M37" s="49"/>
    </row>
    <row r="38" spans="13:13">
      <c r="M38" s="49"/>
    </row>
    <row r="39" spans="13:13">
      <c r="M39" s="49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rightToLeft="1" view="pageBreakPreview" topLeftCell="C1" zoomScale="60" zoomScaleNormal="100" workbookViewId="0">
      <selection activeCell="M5" sqref="M5"/>
    </sheetView>
  </sheetViews>
  <sheetFormatPr defaultColWidth="9.140625" defaultRowHeight="27.75"/>
  <cols>
    <col min="1" max="1" width="40.42578125" style="44" bestFit="1" customWidth="1"/>
    <col min="2" max="2" width="1" style="44" customWidth="1"/>
    <col min="3" max="3" width="16.5703125" style="86" bestFit="1" customWidth="1"/>
    <col min="4" max="4" width="1" style="86" customWidth="1"/>
    <col min="5" max="5" width="18.7109375" style="86" customWidth="1"/>
    <col min="6" max="6" width="1" style="44" customWidth="1"/>
    <col min="7" max="7" width="15.42578125" style="44" customWidth="1"/>
    <col min="8" max="8" width="1" style="44" customWidth="1"/>
    <col min="9" max="9" width="27" style="44" customWidth="1"/>
    <col min="10" max="10" width="1" style="44" customWidth="1"/>
    <col min="11" max="11" width="25.140625" style="44" customWidth="1"/>
    <col min="12" max="12" width="1" style="44" customWidth="1"/>
    <col min="13" max="13" width="29.42578125" style="44" customWidth="1"/>
    <col min="14" max="14" width="1" style="44" customWidth="1"/>
    <col min="15" max="15" width="27" style="44" bestFit="1" customWidth="1"/>
    <col min="16" max="16" width="1" style="44" customWidth="1"/>
    <col min="17" max="17" width="23.7109375" style="44" bestFit="1" customWidth="1"/>
    <col min="18" max="18" width="1" style="44" customWidth="1"/>
    <col min="19" max="19" width="23.85546875" style="44" customWidth="1"/>
    <col min="20" max="21" width="22.5703125" style="44" bestFit="1" customWidth="1"/>
    <col min="22" max="22" width="8.5703125" style="44" customWidth="1"/>
    <col min="23" max="23" width="22.5703125" style="44" bestFit="1" customWidth="1"/>
    <col min="24" max="24" width="12.85546875" style="44" customWidth="1"/>
    <col min="25" max="16384" width="9.140625" style="44"/>
  </cols>
  <sheetData>
    <row r="2" spans="1:22" ht="30">
      <c r="A2" s="160" t="s">
        <v>67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</row>
    <row r="3" spans="1:22" ht="30">
      <c r="A3" s="160" t="s">
        <v>29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</row>
    <row r="4" spans="1:22" ht="30">
      <c r="A4" s="160" t="str">
        <f>'جمع درآمدها'!A4:I4</f>
        <v>برای ماه منتهی به 1400/10/30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</row>
    <row r="5" spans="1:22" ht="30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</row>
    <row r="6" spans="1:22" ht="36">
      <c r="A6" s="163" t="s">
        <v>77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</row>
    <row r="7" spans="1:22" ht="30.75" thickBot="1">
      <c r="A7" s="162" t="s">
        <v>3</v>
      </c>
      <c r="C7" s="161" t="s">
        <v>39</v>
      </c>
      <c r="D7" s="161" t="s">
        <v>39</v>
      </c>
      <c r="E7" s="161" t="s">
        <v>39</v>
      </c>
      <c r="F7" s="161" t="s">
        <v>39</v>
      </c>
      <c r="G7" s="161" t="s">
        <v>39</v>
      </c>
      <c r="I7" s="161" t="str">
        <f>'سود اوراق بهادار و سپرده بانکی '!I6:M6</f>
        <v>طی دی ماه</v>
      </c>
      <c r="J7" s="161" t="s">
        <v>31</v>
      </c>
      <c r="K7" s="161" t="s">
        <v>31</v>
      </c>
      <c r="L7" s="161" t="s">
        <v>31</v>
      </c>
      <c r="M7" s="161" t="s">
        <v>31</v>
      </c>
      <c r="O7" s="161" t="str">
        <f>'سود اوراق بهادار و سپرده بانکی '!O6:S6</f>
        <v>از ابتدای سال مالی تا پایان دی ماه</v>
      </c>
      <c r="P7" s="161" t="s">
        <v>32</v>
      </c>
      <c r="Q7" s="161" t="s">
        <v>32</v>
      </c>
      <c r="R7" s="161" t="s">
        <v>32</v>
      </c>
      <c r="S7" s="161" t="s">
        <v>32</v>
      </c>
    </row>
    <row r="8" spans="1:22" s="45" customFormat="1" ht="90">
      <c r="A8" s="162" t="s">
        <v>3</v>
      </c>
      <c r="C8" s="46" t="s">
        <v>40</v>
      </c>
      <c r="D8" s="85"/>
      <c r="E8" s="46" t="s">
        <v>41</v>
      </c>
      <c r="G8" s="46" t="s">
        <v>42</v>
      </c>
      <c r="I8" s="46" t="s">
        <v>43</v>
      </c>
      <c r="K8" s="46" t="s">
        <v>36</v>
      </c>
      <c r="M8" s="46" t="s">
        <v>44</v>
      </c>
      <c r="O8" s="46" t="s">
        <v>43</v>
      </c>
      <c r="Q8" s="46" t="s">
        <v>36</v>
      </c>
      <c r="S8" s="46" t="s">
        <v>44</v>
      </c>
    </row>
    <row r="9" spans="1:22" s="45" customFormat="1" ht="30">
      <c r="A9" s="47" t="s">
        <v>91</v>
      </c>
      <c r="B9" s="44"/>
      <c r="C9" s="86" t="s">
        <v>149</v>
      </c>
      <c r="D9" s="86"/>
      <c r="E9" s="87">
        <v>9000000</v>
      </c>
      <c r="F9" s="44"/>
      <c r="G9" s="24">
        <v>150</v>
      </c>
      <c r="H9" s="44"/>
      <c r="I9" s="106">
        <v>0</v>
      </c>
      <c r="J9" s="106"/>
      <c r="K9" s="106">
        <v>0</v>
      </c>
      <c r="L9" s="106"/>
      <c r="M9" s="106">
        <v>0</v>
      </c>
      <c r="N9" s="44"/>
      <c r="O9" s="24">
        <v>1350000000</v>
      </c>
      <c r="P9" s="44"/>
      <c r="Q9" s="24">
        <v>27181208</v>
      </c>
      <c r="R9" s="24"/>
      <c r="S9" s="24">
        <v>1322818792</v>
      </c>
      <c r="T9" s="62"/>
      <c r="U9" s="62"/>
      <c r="V9" s="62"/>
    </row>
    <row r="10" spans="1:22" s="45" customFormat="1" ht="30">
      <c r="A10" s="47" t="s">
        <v>86</v>
      </c>
      <c r="B10" s="44"/>
      <c r="C10" s="86" t="s">
        <v>132</v>
      </c>
      <c r="D10" s="86"/>
      <c r="E10" s="87">
        <v>4300000</v>
      </c>
      <c r="F10" s="44"/>
      <c r="G10" s="24">
        <v>550</v>
      </c>
      <c r="H10" s="44"/>
      <c r="I10" s="106">
        <v>0</v>
      </c>
      <c r="J10" s="106"/>
      <c r="K10" s="106">
        <v>0</v>
      </c>
      <c r="L10" s="106"/>
      <c r="M10" s="106">
        <v>0</v>
      </c>
      <c r="N10" s="44"/>
      <c r="O10" s="24">
        <v>2365000000</v>
      </c>
      <c r="P10" s="44"/>
      <c r="Q10" s="24">
        <v>70714286</v>
      </c>
      <c r="R10" s="24"/>
      <c r="S10" s="24">
        <v>2294285714</v>
      </c>
      <c r="T10" s="62"/>
      <c r="U10" s="62"/>
      <c r="V10" s="62"/>
    </row>
    <row r="11" spans="1:22" s="45" customFormat="1" ht="30">
      <c r="A11" s="47" t="s">
        <v>113</v>
      </c>
      <c r="B11" s="44"/>
      <c r="C11" s="86" t="s">
        <v>132</v>
      </c>
      <c r="D11" s="86"/>
      <c r="E11" s="87">
        <v>10000000</v>
      </c>
      <c r="F11" s="44"/>
      <c r="G11" s="24">
        <v>28</v>
      </c>
      <c r="H11" s="44"/>
      <c r="I11" s="106">
        <v>0</v>
      </c>
      <c r="J11" s="106"/>
      <c r="K11" s="106">
        <v>0</v>
      </c>
      <c r="L11" s="106"/>
      <c r="M11" s="106">
        <v>0</v>
      </c>
      <c r="N11" s="44"/>
      <c r="O11" s="24">
        <v>280000000</v>
      </c>
      <c r="P11" s="44"/>
      <c r="Q11" s="106">
        <v>0</v>
      </c>
      <c r="R11" s="44"/>
      <c r="S11" s="24">
        <v>280000000</v>
      </c>
      <c r="T11" s="62"/>
      <c r="U11" s="62"/>
      <c r="V11" s="62"/>
    </row>
    <row r="12" spans="1:22" s="45" customFormat="1" ht="30">
      <c r="A12" s="47" t="s">
        <v>85</v>
      </c>
      <c r="B12" s="44"/>
      <c r="C12" s="86" t="s">
        <v>119</v>
      </c>
      <c r="D12" s="86"/>
      <c r="E12" s="87">
        <v>3500000</v>
      </c>
      <c r="F12" s="44"/>
      <c r="G12" s="24">
        <v>1220</v>
      </c>
      <c r="H12" s="44"/>
      <c r="I12" s="106">
        <v>0</v>
      </c>
      <c r="J12" s="106"/>
      <c r="K12" s="106">
        <v>0</v>
      </c>
      <c r="L12" s="106"/>
      <c r="M12" s="106">
        <v>0</v>
      </c>
      <c r="N12" s="44"/>
      <c r="O12" s="24">
        <v>4270000000</v>
      </c>
      <c r="P12" s="44"/>
      <c r="Q12" s="106">
        <v>0</v>
      </c>
      <c r="R12" s="44"/>
      <c r="S12" s="24">
        <v>4270000000</v>
      </c>
      <c r="T12" s="62"/>
      <c r="U12" s="62"/>
      <c r="V12" s="62"/>
    </row>
    <row r="13" spans="1:22" s="45" customFormat="1" ht="30">
      <c r="A13" s="47" t="s">
        <v>103</v>
      </c>
      <c r="B13" s="44"/>
      <c r="C13" s="86" t="s">
        <v>114</v>
      </c>
      <c r="D13" s="86"/>
      <c r="E13" s="87">
        <v>1536666</v>
      </c>
      <c r="F13" s="44"/>
      <c r="G13" s="24">
        <v>300</v>
      </c>
      <c r="H13" s="44"/>
      <c r="I13" s="106">
        <v>0</v>
      </c>
      <c r="J13" s="106"/>
      <c r="K13" s="106">
        <v>0</v>
      </c>
      <c r="L13" s="106"/>
      <c r="M13" s="106">
        <v>0</v>
      </c>
      <c r="N13" s="44"/>
      <c r="O13" s="24">
        <v>460999800</v>
      </c>
      <c r="P13" s="44"/>
      <c r="Q13" s="106">
        <v>0</v>
      </c>
      <c r="R13" s="44"/>
      <c r="S13" s="24">
        <v>460999800</v>
      </c>
      <c r="T13" s="62"/>
      <c r="U13" s="62"/>
      <c r="V13" s="62"/>
    </row>
    <row r="14" spans="1:22" s="45" customFormat="1" ht="30">
      <c r="A14" s="47" t="s">
        <v>104</v>
      </c>
      <c r="B14" s="44"/>
      <c r="C14" s="86" t="s">
        <v>120</v>
      </c>
      <c r="D14" s="86"/>
      <c r="E14" s="87">
        <v>4000000</v>
      </c>
      <c r="F14" s="44"/>
      <c r="G14" s="24">
        <v>2370</v>
      </c>
      <c r="H14" s="44"/>
      <c r="I14" s="106">
        <v>0</v>
      </c>
      <c r="J14" s="106"/>
      <c r="K14" s="106">
        <v>0</v>
      </c>
      <c r="L14" s="106"/>
      <c r="M14" s="106">
        <v>0</v>
      </c>
      <c r="N14" s="44"/>
      <c r="O14" s="24">
        <v>9480000000</v>
      </c>
      <c r="P14" s="44"/>
      <c r="Q14" s="106">
        <v>0</v>
      </c>
      <c r="R14" s="44"/>
      <c r="S14" s="24">
        <v>9480000000</v>
      </c>
      <c r="T14" s="62"/>
      <c r="U14" s="62"/>
      <c r="V14" s="62"/>
    </row>
    <row r="15" spans="1:22" s="45" customFormat="1" ht="30">
      <c r="A15" s="47" t="s">
        <v>95</v>
      </c>
      <c r="B15" s="44"/>
      <c r="C15" s="86" t="s">
        <v>133</v>
      </c>
      <c r="D15" s="86"/>
      <c r="E15" s="87">
        <v>10000</v>
      </c>
      <c r="F15" s="44"/>
      <c r="G15" s="24">
        <v>1300</v>
      </c>
      <c r="H15" s="44"/>
      <c r="I15" s="106">
        <v>0</v>
      </c>
      <c r="J15" s="106"/>
      <c r="K15" s="106">
        <v>0</v>
      </c>
      <c r="L15" s="106"/>
      <c r="M15" s="106">
        <v>0</v>
      </c>
      <c r="N15" s="44"/>
      <c r="O15" s="24">
        <v>13000000</v>
      </c>
      <c r="P15" s="44"/>
      <c r="Q15" s="106">
        <v>0</v>
      </c>
      <c r="R15" s="44"/>
      <c r="S15" s="24">
        <v>13000000</v>
      </c>
      <c r="T15" s="62"/>
      <c r="U15" s="62"/>
      <c r="V15" s="62"/>
    </row>
    <row r="16" spans="1:22" s="45" customFormat="1" ht="30">
      <c r="A16" s="47" t="s">
        <v>110</v>
      </c>
      <c r="B16" s="44"/>
      <c r="C16" s="86" t="s">
        <v>121</v>
      </c>
      <c r="D16" s="86"/>
      <c r="E16" s="87">
        <v>1100000</v>
      </c>
      <c r="F16" s="44"/>
      <c r="G16" s="24">
        <v>2850</v>
      </c>
      <c r="H16" s="44"/>
      <c r="I16" s="106">
        <v>0</v>
      </c>
      <c r="J16" s="106"/>
      <c r="K16" s="106">
        <v>0</v>
      </c>
      <c r="L16" s="106"/>
      <c r="M16" s="106">
        <v>0</v>
      </c>
      <c r="N16" s="44"/>
      <c r="O16" s="24">
        <v>3135000000</v>
      </c>
      <c r="P16" s="44"/>
      <c r="Q16" s="106">
        <v>0</v>
      </c>
      <c r="R16" s="44"/>
      <c r="S16" s="24">
        <v>3135000000</v>
      </c>
      <c r="T16" s="62"/>
      <c r="U16" s="62"/>
      <c r="V16" s="62"/>
    </row>
    <row r="17" spans="1:22" s="45" customFormat="1" ht="30">
      <c r="A17" s="47" t="s">
        <v>90</v>
      </c>
      <c r="B17" s="44"/>
      <c r="C17" s="86" t="s">
        <v>142</v>
      </c>
      <c r="D17" s="86"/>
      <c r="E17" s="87">
        <v>13000000</v>
      </c>
      <c r="F17" s="44"/>
      <c r="G17" s="24">
        <v>400</v>
      </c>
      <c r="H17" s="44"/>
      <c r="I17" s="106">
        <v>0</v>
      </c>
      <c r="J17" s="106"/>
      <c r="K17" s="106">
        <v>0</v>
      </c>
      <c r="L17" s="106"/>
      <c r="M17" s="106">
        <v>0</v>
      </c>
      <c r="N17" s="44"/>
      <c r="O17" s="24">
        <v>5200014756</v>
      </c>
      <c r="P17" s="44"/>
      <c r="Q17" s="106">
        <v>0</v>
      </c>
      <c r="R17" s="44"/>
      <c r="S17" s="24">
        <v>5200014756</v>
      </c>
      <c r="T17" s="62"/>
      <c r="U17" s="62"/>
      <c r="V17" s="62"/>
    </row>
    <row r="18" spans="1:22" s="45" customFormat="1" ht="30">
      <c r="A18" s="47" t="s">
        <v>93</v>
      </c>
      <c r="B18" s="44"/>
      <c r="C18" s="86" t="s">
        <v>132</v>
      </c>
      <c r="D18" s="86"/>
      <c r="E18" s="87">
        <v>20000000</v>
      </c>
      <c r="F18" s="44"/>
      <c r="G18" s="24">
        <v>66</v>
      </c>
      <c r="H18" s="44"/>
      <c r="I18" s="106">
        <v>0</v>
      </c>
      <c r="J18" s="106"/>
      <c r="K18" s="106">
        <v>0</v>
      </c>
      <c r="L18" s="106"/>
      <c r="M18" s="106">
        <v>0</v>
      </c>
      <c r="N18" s="44"/>
      <c r="O18" s="24">
        <v>1320000000</v>
      </c>
      <c r="P18" s="44"/>
      <c r="Q18" s="106">
        <v>0</v>
      </c>
      <c r="R18" s="44"/>
      <c r="S18" s="24">
        <v>1320000000</v>
      </c>
      <c r="T18" s="62"/>
      <c r="U18" s="62"/>
      <c r="V18" s="62"/>
    </row>
    <row r="19" spans="1:22" s="45" customFormat="1" ht="30">
      <c r="A19" s="47" t="s">
        <v>94</v>
      </c>
      <c r="B19" s="44"/>
      <c r="C19" s="86" t="s">
        <v>122</v>
      </c>
      <c r="D19" s="86"/>
      <c r="E19" s="87">
        <v>1000000</v>
      </c>
      <c r="F19" s="44"/>
      <c r="G19" s="24">
        <v>1320</v>
      </c>
      <c r="H19" s="44"/>
      <c r="I19" s="106">
        <v>0</v>
      </c>
      <c r="J19" s="106"/>
      <c r="K19" s="106">
        <v>0</v>
      </c>
      <c r="L19" s="106"/>
      <c r="M19" s="106">
        <v>0</v>
      </c>
      <c r="N19" s="44"/>
      <c r="O19" s="24">
        <v>1320000000</v>
      </c>
      <c r="P19" s="44"/>
      <c r="Q19" s="106">
        <v>0</v>
      </c>
      <c r="R19" s="44"/>
      <c r="S19" s="24">
        <v>1320000000</v>
      </c>
      <c r="T19" s="62"/>
      <c r="U19" s="62"/>
      <c r="V19" s="62"/>
    </row>
    <row r="20" spans="1:22" s="45" customFormat="1" ht="30">
      <c r="A20" s="47" t="s">
        <v>102</v>
      </c>
      <c r="B20" s="44"/>
      <c r="C20" s="86" t="s">
        <v>134</v>
      </c>
      <c r="D20" s="86"/>
      <c r="E20" s="87">
        <v>457575</v>
      </c>
      <c r="F20" s="44"/>
      <c r="G20" s="24">
        <v>8000</v>
      </c>
      <c r="H20" s="44"/>
      <c r="I20" s="106">
        <v>0</v>
      </c>
      <c r="J20" s="106"/>
      <c r="K20" s="106">
        <v>0</v>
      </c>
      <c r="L20" s="106"/>
      <c r="M20" s="106">
        <v>0</v>
      </c>
      <c r="N20" s="44"/>
      <c r="O20" s="24">
        <v>3660600000</v>
      </c>
      <c r="P20" s="44"/>
      <c r="Q20" s="106">
        <v>0</v>
      </c>
      <c r="R20" s="44"/>
      <c r="S20" s="24">
        <v>3660600000</v>
      </c>
      <c r="T20" s="62"/>
      <c r="U20" s="62"/>
      <c r="V20" s="62"/>
    </row>
    <row r="21" spans="1:22" s="45" customFormat="1" ht="30">
      <c r="A21" s="47" t="s">
        <v>89</v>
      </c>
      <c r="B21" s="44"/>
      <c r="C21" s="86" t="s">
        <v>123</v>
      </c>
      <c r="D21" s="86"/>
      <c r="E21" s="87">
        <v>13820000</v>
      </c>
      <c r="F21" s="44"/>
      <c r="G21" s="24">
        <v>2200</v>
      </c>
      <c r="H21" s="44"/>
      <c r="I21" s="106">
        <v>0</v>
      </c>
      <c r="J21" s="106"/>
      <c r="K21" s="106">
        <v>0</v>
      </c>
      <c r="L21" s="106"/>
      <c r="M21" s="106">
        <v>0</v>
      </c>
      <c r="N21" s="44"/>
      <c r="O21" s="24">
        <v>30404000000</v>
      </c>
      <c r="P21" s="44"/>
      <c r="Q21" s="106">
        <v>0</v>
      </c>
      <c r="R21" s="44"/>
      <c r="S21" s="24">
        <v>30404000000</v>
      </c>
      <c r="T21" s="62"/>
      <c r="U21" s="62"/>
      <c r="V21" s="62"/>
    </row>
    <row r="22" spans="1:22" s="45" customFormat="1" ht="30">
      <c r="A22" s="47" t="s">
        <v>92</v>
      </c>
      <c r="B22" s="44"/>
      <c r="C22" s="86" t="s">
        <v>150</v>
      </c>
      <c r="D22" s="86"/>
      <c r="E22" s="87">
        <v>1500000</v>
      </c>
      <c r="F22" s="44"/>
      <c r="G22" s="24">
        <v>2600</v>
      </c>
      <c r="H22" s="44"/>
      <c r="I22" s="106">
        <v>0</v>
      </c>
      <c r="J22" s="106"/>
      <c r="K22" s="106">
        <v>0</v>
      </c>
      <c r="L22" s="106"/>
      <c r="M22" s="106">
        <v>0</v>
      </c>
      <c r="N22" s="44"/>
      <c r="O22" s="24">
        <v>3900000000</v>
      </c>
      <c r="P22" s="44"/>
      <c r="Q22" s="106">
        <v>0</v>
      </c>
      <c r="R22" s="44"/>
      <c r="S22" s="24">
        <v>3900000000</v>
      </c>
      <c r="T22" s="62"/>
      <c r="U22" s="62"/>
      <c r="V22" s="62"/>
    </row>
    <row r="23" spans="1:22" s="45" customFormat="1" ht="30">
      <c r="A23" s="47" t="s">
        <v>107</v>
      </c>
      <c r="B23" s="44"/>
      <c r="C23" s="86" t="s">
        <v>135</v>
      </c>
      <c r="D23" s="86"/>
      <c r="E23" s="87">
        <v>10000000</v>
      </c>
      <c r="F23" s="44"/>
      <c r="G23" s="24">
        <v>200</v>
      </c>
      <c r="H23" s="44"/>
      <c r="I23" s="106">
        <v>0</v>
      </c>
      <c r="J23" s="106"/>
      <c r="K23" s="106">
        <v>0</v>
      </c>
      <c r="L23" s="106"/>
      <c r="M23" s="106">
        <v>0</v>
      </c>
      <c r="N23" s="44"/>
      <c r="O23" s="24">
        <v>2000000000</v>
      </c>
      <c r="P23" s="44"/>
      <c r="Q23" s="106">
        <v>0</v>
      </c>
      <c r="R23" s="44"/>
      <c r="S23" s="24">
        <v>2000000000</v>
      </c>
      <c r="T23" s="62"/>
      <c r="U23" s="62"/>
      <c r="V23" s="62"/>
    </row>
    <row r="24" spans="1:22" s="45" customFormat="1" ht="30">
      <c r="A24" s="47" t="s">
        <v>109</v>
      </c>
      <c r="B24" s="44"/>
      <c r="C24" s="86" t="s">
        <v>150</v>
      </c>
      <c r="D24" s="86"/>
      <c r="E24" s="87">
        <v>3000000</v>
      </c>
      <c r="F24" s="44"/>
      <c r="G24" s="24">
        <v>1350</v>
      </c>
      <c r="H24" s="44"/>
      <c r="I24" s="106">
        <v>0</v>
      </c>
      <c r="J24" s="106"/>
      <c r="K24" s="106">
        <v>0</v>
      </c>
      <c r="L24" s="106"/>
      <c r="M24" s="106">
        <v>0</v>
      </c>
      <c r="N24" s="44"/>
      <c r="O24" s="24">
        <v>4050000000</v>
      </c>
      <c r="P24" s="44"/>
      <c r="Q24" s="106">
        <v>0</v>
      </c>
      <c r="R24" s="44"/>
      <c r="S24" s="24">
        <v>4050000000</v>
      </c>
      <c r="T24" s="62"/>
      <c r="U24" s="62"/>
      <c r="V24" s="62"/>
    </row>
    <row r="25" spans="1:22" s="45" customFormat="1" ht="27.6" customHeight="1">
      <c r="A25" s="47" t="s">
        <v>125</v>
      </c>
      <c r="B25" s="44"/>
      <c r="C25" s="86" t="s">
        <v>136</v>
      </c>
      <c r="D25" s="86"/>
      <c r="E25" s="87">
        <v>84176</v>
      </c>
      <c r="F25" s="44"/>
      <c r="G25" s="24">
        <v>3000</v>
      </c>
      <c r="H25" s="44"/>
      <c r="I25" s="106">
        <v>0</v>
      </c>
      <c r="J25" s="106"/>
      <c r="K25" s="106">
        <v>0</v>
      </c>
      <c r="L25" s="106"/>
      <c r="M25" s="106">
        <v>0</v>
      </c>
      <c r="N25" s="44"/>
      <c r="O25" s="24">
        <v>252528000</v>
      </c>
      <c r="P25" s="44"/>
      <c r="Q25" s="106">
        <v>0</v>
      </c>
      <c r="R25" s="44"/>
      <c r="S25" s="24">
        <v>252528000</v>
      </c>
      <c r="T25" s="62"/>
      <c r="U25" s="62"/>
      <c r="V25" s="62"/>
    </row>
    <row r="26" spans="1:22" s="45" customFormat="1" ht="28.5" thickBot="1">
      <c r="A26" s="44"/>
      <c r="B26" s="44"/>
      <c r="C26" s="86"/>
      <c r="D26" s="86"/>
      <c r="E26" s="87"/>
      <c r="F26" s="44"/>
      <c r="G26" s="24"/>
      <c r="H26" s="44"/>
      <c r="I26" s="48">
        <f>SUM(I9:I25)</f>
        <v>0</v>
      </c>
      <c r="J26" s="50" t="e">
        <f>SUM(#REF!)</f>
        <v>#REF!</v>
      </c>
      <c r="K26" s="48">
        <f>SUM(K9:K25)</f>
        <v>0</v>
      </c>
      <c r="L26" s="50" t="e">
        <f>SUM(#REF!)</f>
        <v>#REF!</v>
      </c>
      <c r="M26" s="48">
        <f>SUM(M9:M25)</f>
        <v>0</v>
      </c>
      <c r="N26" s="50" t="e">
        <f>SUM(#REF!)</f>
        <v>#REF!</v>
      </c>
      <c r="O26" s="48">
        <f>SUM(O9:O25)</f>
        <v>73461142556</v>
      </c>
      <c r="P26" s="50" t="e">
        <f>SUM(#REF!)</f>
        <v>#REF!</v>
      </c>
      <c r="Q26" s="48">
        <f>SUM(Q9:Q25)</f>
        <v>97895494</v>
      </c>
      <c r="R26" s="50" t="e">
        <f>SUM(#REF!)</f>
        <v>#REF!</v>
      </c>
      <c r="S26" s="48">
        <f>SUM(S9:S25)</f>
        <v>73363247062</v>
      </c>
    </row>
    <row r="27" spans="1:22" s="45" customFormat="1" ht="30.75" thickTop="1">
      <c r="A27" s="47"/>
      <c r="B27" s="44"/>
      <c r="C27" s="86"/>
      <c r="D27" s="86"/>
      <c r="E27" s="87"/>
      <c r="F27" s="44"/>
      <c r="G27" s="24"/>
      <c r="H27" s="44"/>
      <c r="I27" s="24"/>
      <c r="J27" s="44"/>
      <c r="K27" s="24"/>
      <c r="L27" s="44"/>
      <c r="M27" s="49"/>
      <c r="N27" s="44"/>
      <c r="O27" s="187"/>
      <c r="P27" s="44"/>
      <c r="Q27" s="24"/>
      <c r="R27" s="44"/>
      <c r="S27" s="24"/>
    </row>
    <row r="28" spans="1:22" s="45" customFormat="1" ht="30">
      <c r="A28" s="47"/>
      <c r="B28" s="44"/>
      <c r="C28" s="86"/>
      <c r="D28" s="86"/>
      <c r="E28" s="87"/>
      <c r="F28" s="44"/>
      <c r="G28" s="24"/>
      <c r="H28" s="44"/>
      <c r="I28" s="24"/>
      <c r="J28" s="44"/>
      <c r="K28" s="24"/>
      <c r="L28" s="44"/>
      <c r="M28" s="49"/>
      <c r="N28" s="44"/>
      <c r="O28" s="24"/>
      <c r="P28" s="44"/>
      <c r="Q28" s="36"/>
      <c r="R28" s="44"/>
      <c r="S28" s="24"/>
    </row>
    <row r="29" spans="1:22" s="45" customFormat="1" ht="30">
      <c r="A29" s="47"/>
      <c r="B29" s="44"/>
      <c r="C29" s="86"/>
      <c r="D29" s="86"/>
      <c r="E29" s="88"/>
      <c r="F29" s="51"/>
      <c r="G29" s="50"/>
      <c r="H29" s="51"/>
      <c r="I29" s="50"/>
      <c r="J29" s="51"/>
      <c r="K29" s="50"/>
      <c r="L29" s="51"/>
      <c r="M29" s="52"/>
      <c r="N29" s="51"/>
      <c r="O29" s="50"/>
      <c r="P29" s="51"/>
      <c r="Q29" s="50"/>
      <c r="R29" s="51"/>
      <c r="S29" s="50"/>
    </row>
    <row r="30" spans="1:22" s="45" customFormat="1" ht="30">
      <c r="A30" s="47"/>
      <c r="B30" s="44"/>
      <c r="C30" s="86"/>
      <c r="D30" s="86"/>
      <c r="E30" s="87"/>
      <c r="F30" s="44"/>
      <c r="G30" s="24"/>
      <c r="H30" s="44"/>
      <c r="I30" s="24"/>
      <c r="J30" s="44"/>
      <c r="K30" s="24"/>
      <c r="L30" s="44"/>
      <c r="M30" s="49"/>
      <c r="N30" s="44"/>
      <c r="O30" s="24"/>
      <c r="P30" s="44"/>
      <c r="Q30" s="24"/>
      <c r="R30" s="44"/>
      <c r="S30" s="24"/>
    </row>
    <row r="31" spans="1:22" s="45" customFormat="1" ht="30">
      <c r="A31" s="47"/>
      <c r="B31" s="44"/>
      <c r="C31" s="86"/>
      <c r="D31" s="86"/>
      <c r="E31" s="87"/>
      <c r="F31" s="44"/>
      <c r="G31" s="24"/>
      <c r="H31" s="44"/>
      <c r="I31" s="24"/>
      <c r="J31" s="44"/>
      <c r="K31" s="24"/>
      <c r="L31" s="44"/>
      <c r="M31" s="49"/>
      <c r="N31" s="44"/>
      <c r="O31" s="24"/>
      <c r="P31" s="44"/>
      <c r="Q31" s="24"/>
      <c r="R31" s="44"/>
      <c r="S31" s="24"/>
    </row>
    <row r="32" spans="1:22" s="45" customFormat="1">
      <c r="A32" s="44"/>
      <c r="B32" s="44"/>
      <c r="C32" s="86"/>
      <c r="D32" s="86"/>
      <c r="E32" s="88"/>
      <c r="F32" s="51"/>
      <c r="G32" s="51"/>
      <c r="H32" s="51"/>
      <c r="I32" s="51"/>
      <c r="J32" s="51"/>
      <c r="K32" s="51"/>
      <c r="L32" s="51"/>
      <c r="M32" s="52"/>
      <c r="N32" s="51"/>
      <c r="O32" s="50"/>
      <c r="P32" s="51"/>
      <c r="Q32" s="50"/>
      <c r="R32" s="51"/>
      <c r="S32" s="50"/>
    </row>
    <row r="33" spans="1:19" s="45" customFormat="1">
      <c r="A33" s="44"/>
      <c r="B33" s="44"/>
      <c r="C33" s="86"/>
      <c r="D33" s="86"/>
      <c r="E33" s="86"/>
      <c r="F33" s="44"/>
      <c r="G33" s="44"/>
      <c r="H33" s="44"/>
      <c r="I33" s="44"/>
      <c r="J33" s="44"/>
      <c r="K33" s="44"/>
      <c r="L33" s="44"/>
      <c r="M33" s="49"/>
      <c r="N33" s="44"/>
      <c r="O33" s="44"/>
      <c r="P33" s="44"/>
      <c r="Q33" s="44"/>
      <c r="R33" s="44"/>
      <c r="S33" s="44"/>
    </row>
    <row r="34" spans="1:19" s="45" customFormat="1">
      <c r="A34" s="44"/>
      <c r="B34" s="44"/>
      <c r="C34" s="86"/>
      <c r="D34" s="86"/>
      <c r="E34" s="86"/>
      <c r="F34" s="44"/>
      <c r="G34" s="44"/>
      <c r="H34" s="44"/>
      <c r="I34" s="44"/>
      <c r="J34" s="44"/>
      <c r="K34" s="44"/>
      <c r="L34" s="44"/>
      <c r="M34" s="49"/>
      <c r="N34" s="44"/>
      <c r="O34" s="44"/>
      <c r="P34" s="44"/>
      <c r="Q34" s="44"/>
      <c r="R34" s="44"/>
      <c r="S34" s="44"/>
    </row>
    <row r="35" spans="1:19" s="45" customFormat="1">
      <c r="A35" s="44"/>
      <c r="B35" s="44"/>
      <c r="C35" s="86"/>
      <c r="D35" s="86"/>
      <c r="E35" s="86"/>
      <c r="F35" s="44"/>
      <c r="G35" s="44"/>
      <c r="H35" s="44"/>
      <c r="I35" s="44"/>
      <c r="J35" s="44"/>
      <c r="K35" s="44"/>
      <c r="L35" s="44"/>
      <c r="M35" s="49"/>
      <c r="N35" s="44"/>
      <c r="O35" s="44"/>
      <c r="P35" s="44"/>
      <c r="Q35" s="44"/>
      <c r="R35" s="44"/>
      <c r="S35" s="44"/>
    </row>
    <row r="36" spans="1:19" s="45" customFormat="1">
      <c r="A36" s="44"/>
      <c r="B36" s="44"/>
      <c r="C36" s="86"/>
      <c r="D36" s="86"/>
      <c r="E36" s="86"/>
      <c r="F36" s="44"/>
      <c r="G36" s="44"/>
      <c r="H36" s="44"/>
      <c r="I36" s="44"/>
      <c r="J36" s="44"/>
      <c r="K36" s="44"/>
      <c r="L36" s="44"/>
      <c r="M36" s="49"/>
      <c r="N36" s="44"/>
      <c r="O36" s="44"/>
      <c r="P36" s="44"/>
      <c r="Q36" s="44"/>
      <c r="R36" s="44"/>
      <c r="S36" s="44"/>
    </row>
    <row r="37" spans="1:19" s="45" customFormat="1">
      <c r="A37" s="44"/>
      <c r="B37" s="44"/>
      <c r="C37" s="86"/>
      <c r="D37" s="86"/>
      <c r="E37" s="86"/>
      <c r="F37" s="44"/>
      <c r="G37" s="44"/>
      <c r="H37" s="44"/>
      <c r="I37" s="44"/>
      <c r="J37" s="44"/>
      <c r="K37" s="44"/>
      <c r="L37" s="44"/>
      <c r="M37" s="49"/>
      <c r="N37" s="44"/>
      <c r="O37" s="44"/>
      <c r="P37" s="44"/>
      <c r="Q37" s="44"/>
      <c r="R37" s="44"/>
      <c r="S37" s="44"/>
    </row>
    <row r="38" spans="1:19" s="45" customFormat="1">
      <c r="A38" s="44"/>
      <c r="B38" s="44"/>
      <c r="C38" s="86"/>
      <c r="D38" s="86"/>
      <c r="E38" s="86"/>
      <c r="F38" s="44"/>
      <c r="G38" s="44"/>
      <c r="H38" s="44"/>
      <c r="I38" s="44"/>
      <c r="J38" s="44"/>
      <c r="K38" s="44"/>
      <c r="L38" s="44"/>
      <c r="M38" s="49"/>
      <c r="N38" s="44"/>
      <c r="O38" s="44"/>
      <c r="P38" s="44"/>
      <c r="Q38" s="44"/>
      <c r="R38" s="44"/>
      <c r="S38" s="44"/>
    </row>
    <row r="39" spans="1:19">
      <c r="M39" s="49"/>
    </row>
    <row r="40" spans="1:19">
      <c r="M40" s="49"/>
    </row>
    <row r="41" spans="1:19">
      <c r="M41" s="49"/>
    </row>
    <row r="42" spans="1:19">
      <c r="M42" s="49"/>
    </row>
    <row r="43" spans="1:19">
      <c r="M43" s="49"/>
    </row>
    <row r="44" spans="1:19">
      <c r="M44" s="49"/>
    </row>
    <row r="45" spans="1:19">
      <c r="M45" s="49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rightToLeft="1" view="pageBreakPreview" zoomScale="60" zoomScaleNormal="100" workbookViewId="0">
      <selection activeCell="E8" sqref="E8"/>
    </sheetView>
  </sheetViews>
  <sheetFormatPr defaultColWidth="9.140625" defaultRowHeight="27.75"/>
  <cols>
    <col min="1" max="1" width="48.5703125" style="129" bestFit="1" customWidth="1"/>
    <col min="2" max="2" width="1" style="129" customWidth="1"/>
    <col min="3" max="3" width="21.140625" style="130" bestFit="1" customWidth="1"/>
    <col min="4" max="4" width="1" style="129" customWidth="1"/>
    <col min="5" max="5" width="29.85546875" style="129" bestFit="1" customWidth="1"/>
    <col min="6" max="6" width="1" style="129" customWidth="1"/>
    <col min="7" max="7" width="33.42578125" style="129" customWidth="1"/>
    <col min="8" max="8" width="1" style="129" customWidth="1"/>
    <col min="9" max="9" width="28.85546875" style="129" customWidth="1"/>
    <col min="10" max="10" width="1" style="129" customWidth="1"/>
    <col min="11" max="11" width="21.7109375" style="130" customWidth="1"/>
    <col min="12" max="12" width="1" style="129" customWidth="1"/>
    <col min="13" max="13" width="30.85546875" style="129" customWidth="1"/>
    <col min="14" max="14" width="1" style="129" customWidth="1"/>
    <col min="15" max="15" width="32.5703125" style="129" bestFit="1" customWidth="1"/>
    <col min="16" max="16" width="1" style="129" customWidth="1"/>
    <col min="17" max="17" width="30.5703125" style="131" customWidth="1"/>
    <col min="18" max="18" width="1" style="129" customWidth="1"/>
    <col min="19" max="19" width="9.140625" style="129" customWidth="1"/>
    <col min="20" max="20" width="9.140625" style="129"/>
    <col min="21" max="21" width="30" style="129" customWidth="1"/>
    <col min="22" max="16384" width="9.140625" style="129"/>
  </cols>
  <sheetData>
    <row r="1" spans="1:19" s="125" customFormat="1" ht="33.75">
      <c r="C1" s="126"/>
      <c r="K1" s="126"/>
      <c r="Q1" s="127"/>
    </row>
    <row r="2" spans="1:19" s="128" customFormat="1" ht="42.75">
      <c r="A2" s="166" t="s">
        <v>67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9" s="128" customFormat="1" ht="42.75">
      <c r="A3" s="166" t="s">
        <v>29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</row>
    <row r="4" spans="1:19" s="128" customFormat="1" ht="42.75">
      <c r="A4" s="166" t="str">
        <f>'درآمد سود سهام '!A4:S4</f>
        <v>برای ماه منتهی به 1400/10/30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</row>
    <row r="5" spans="1:19" s="125" customFormat="1" ht="36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54"/>
    </row>
    <row r="6" spans="1:19" ht="40.5">
      <c r="A6" s="167" t="s">
        <v>78</v>
      </c>
      <c r="B6" s="167"/>
      <c r="C6" s="167"/>
      <c r="D6" s="167"/>
      <c r="E6" s="167"/>
      <c r="F6" s="167"/>
      <c r="G6" s="167"/>
      <c r="H6" s="167"/>
      <c r="I6" s="167"/>
    </row>
    <row r="7" spans="1:19" s="66" customFormat="1" ht="34.5" thickBot="1">
      <c r="A7" s="165" t="s">
        <v>3</v>
      </c>
      <c r="C7" s="164" t="s">
        <v>161</v>
      </c>
      <c r="D7" s="164" t="s">
        <v>31</v>
      </c>
      <c r="E7" s="164" t="s">
        <v>31</v>
      </c>
      <c r="F7" s="164" t="s">
        <v>31</v>
      </c>
      <c r="G7" s="164" t="s">
        <v>31</v>
      </c>
      <c r="H7" s="164" t="s">
        <v>31</v>
      </c>
      <c r="I7" s="164" t="s">
        <v>31</v>
      </c>
      <c r="K7" s="164" t="s">
        <v>162</v>
      </c>
      <c r="L7" s="164" t="s">
        <v>32</v>
      </c>
      <c r="M7" s="164" t="s">
        <v>32</v>
      </c>
      <c r="N7" s="164" t="s">
        <v>32</v>
      </c>
      <c r="O7" s="164" t="s">
        <v>32</v>
      </c>
      <c r="P7" s="164" t="s">
        <v>32</v>
      </c>
      <c r="Q7" s="164" t="s">
        <v>32</v>
      </c>
    </row>
    <row r="8" spans="1:19" s="132" customFormat="1" ht="66" customHeight="1" thickBot="1">
      <c r="A8" s="164" t="s">
        <v>3</v>
      </c>
      <c r="C8" s="55" t="s">
        <v>6</v>
      </c>
      <c r="E8" s="55" t="s">
        <v>45</v>
      </c>
      <c r="G8" s="55" t="s">
        <v>46</v>
      </c>
      <c r="I8" s="55" t="s">
        <v>48</v>
      </c>
      <c r="K8" s="55" t="s">
        <v>6</v>
      </c>
      <c r="M8" s="55" t="s">
        <v>45</v>
      </c>
      <c r="O8" s="55" t="s">
        <v>46</v>
      </c>
      <c r="Q8" s="56" t="s">
        <v>48</v>
      </c>
    </row>
    <row r="9" spans="1:19" s="66" customFormat="1" ht="40.5" customHeight="1">
      <c r="A9" s="188" t="s">
        <v>90</v>
      </c>
      <c r="B9" s="129"/>
      <c r="C9" s="136">
        <v>400000</v>
      </c>
      <c r="D9" s="129"/>
      <c r="E9" s="137">
        <v>4137541825</v>
      </c>
      <c r="F9" s="129"/>
      <c r="G9" s="137">
        <v>4111629643</v>
      </c>
      <c r="H9" s="129"/>
      <c r="I9" s="137">
        <v>25912182</v>
      </c>
      <c r="J9" s="129"/>
      <c r="K9" s="136">
        <v>20000001</v>
      </c>
      <c r="L9" s="129"/>
      <c r="M9" s="137">
        <v>197838386849</v>
      </c>
      <c r="N9" s="129"/>
      <c r="O9" s="137">
        <v>205581461551</v>
      </c>
      <c r="P9" s="129"/>
      <c r="Q9" s="137">
        <v>-7743074702</v>
      </c>
      <c r="S9" s="72"/>
    </row>
    <row r="10" spans="1:19" s="66" customFormat="1" ht="40.5" customHeight="1">
      <c r="A10" s="188" t="s">
        <v>91</v>
      </c>
      <c r="B10" s="129"/>
      <c r="C10" s="136">
        <v>3277379</v>
      </c>
      <c r="D10" s="129"/>
      <c r="E10" s="137">
        <v>48933522109</v>
      </c>
      <c r="F10" s="129"/>
      <c r="G10" s="137">
        <v>56207432777</v>
      </c>
      <c r="H10" s="129"/>
      <c r="I10" s="137">
        <v>-7273910668</v>
      </c>
      <c r="J10" s="129"/>
      <c r="K10" s="136">
        <v>6077379</v>
      </c>
      <c r="L10" s="129"/>
      <c r="M10" s="137">
        <v>97703945209</v>
      </c>
      <c r="N10" s="129"/>
      <c r="O10" s="137">
        <v>104016614805</v>
      </c>
      <c r="P10" s="129"/>
      <c r="Q10" s="137">
        <v>-6312669596</v>
      </c>
      <c r="S10" s="72"/>
    </row>
    <row r="11" spans="1:19" s="66" customFormat="1" ht="40.5" customHeight="1">
      <c r="A11" s="188" t="s">
        <v>107</v>
      </c>
      <c r="B11" s="129"/>
      <c r="C11" s="136">
        <v>7066666</v>
      </c>
      <c r="D11" s="129"/>
      <c r="E11" s="137">
        <v>34825519684</v>
      </c>
      <c r="F11" s="129"/>
      <c r="G11" s="137">
        <v>41596885418</v>
      </c>
      <c r="H11" s="129"/>
      <c r="I11" s="137">
        <v>-6771365734</v>
      </c>
      <c r="J11" s="129"/>
      <c r="K11" s="136">
        <v>7166666</v>
      </c>
      <c r="L11" s="129"/>
      <c r="M11" s="137">
        <v>35410021101</v>
      </c>
      <c r="N11" s="129"/>
      <c r="O11" s="137">
        <v>42139363155</v>
      </c>
      <c r="P11" s="129"/>
      <c r="Q11" s="137">
        <v>-6729342054</v>
      </c>
      <c r="S11" s="72"/>
    </row>
    <row r="12" spans="1:19" s="66" customFormat="1" ht="40.5" customHeight="1">
      <c r="A12" s="188" t="s">
        <v>86</v>
      </c>
      <c r="B12" s="129"/>
      <c r="C12" s="136">
        <v>200000</v>
      </c>
      <c r="D12" s="129"/>
      <c r="E12" s="137">
        <v>3771425799</v>
      </c>
      <c r="F12" s="129"/>
      <c r="G12" s="137">
        <v>5391859860</v>
      </c>
      <c r="H12" s="129"/>
      <c r="I12" s="137">
        <v>-1620434061</v>
      </c>
      <c r="J12" s="129"/>
      <c r="K12" s="136">
        <v>1100000</v>
      </c>
      <c r="L12" s="129"/>
      <c r="M12" s="137">
        <v>30358440445</v>
      </c>
      <c r="N12" s="129"/>
      <c r="O12" s="137">
        <v>30005601100</v>
      </c>
      <c r="P12" s="129"/>
      <c r="Q12" s="137">
        <v>352839345</v>
      </c>
      <c r="S12" s="72"/>
    </row>
    <row r="13" spans="1:19" s="66" customFormat="1" ht="40.5" customHeight="1">
      <c r="A13" s="188" t="s">
        <v>152</v>
      </c>
      <c r="B13" s="129"/>
      <c r="C13" s="136">
        <v>2700000</v>
      </c>
      <c r="D13" s="129"/>
      <c r="E13" s="137">
        <v>29357808805</v>
      </c>
      <c r="F13" s="129"/>
      <c r="G13" s="137">
        <v>29388074456</v>
      </c>
      <c r="H13" s="129"/>
      <c r="I13" s="137">
        <v>-30265651</v>
      </c>
      <c r="J13" s="129"/>
      <c r="K13" s="136">
        <v>2700000</v>
      </c>
      <c r="L13" s="129"/>
      <c r="M13" s="137">
        <v>29357808805</v>
      </c>
      <c r="N13" s="129"/>
      <c r="O13" s="137">
        <v>29388074456</v>
      </c>
      <c r="P13" s="129"/>
      <c r="Q13" s="137">
        <v>-30265651</v>
      </c>
      <c r="S13" s="72"/>
    </row>
    <row r="14" spans="1:19" s="66" customFormat="1" ht="40.5" customHeight="1">
      <c r="A14" s="188" t="s">
        <v>88</v>
      </c>
      <c r="B14" s="129"/>
      <c r="C14" s="136">
        <v>1200000</v>
      </c>
      <c r="D14" s="129"/>
      <c r="E14" s="137">
        <v>16496901513</v>
      </c>
      <c r="F14" s="129"/>
      <c r="G14" s="137">
        <v>15045593556</v>
      </c>
      <c r="H14" s="129"/>
      <c r="I14" s="137">
        <v>1451307957</v>
      </c>
      <c r="J14" s="129"/>
      <c r="K14" s="136">
        <v>7800000</v>
      </c>
      <c r="L14" s="129"/>
      <c r="M14" s="137">
        <v>105331099791</v>
      </c>
      <c r="N14" s="129"/>
      <c r="O14" s="137">
        <v>93588681265</v>
      </c>
      <c r="P14" s="129"/>
      <c r="Q14" s="137">
        <v>11742418526</v>
      </c>
      <c r="S14" s="72"/>
    </row>
    <row r="15" spans="1:19" s="66" customFormat="1" ht="40.5" customHeight="1">
      <c r="A15" s="188" t="s">
        <v>153</v>
      </c>
      <c r="B15" s="129"/>
      <c r="C15" s="136">
        <v>360027</v>
      </c>
      <c r="D15" s="129"/>
      <c r="E15" s="137">
        <v>16720049066</v>
      </c>
      <c r="F15" s="129"/>
      <c r="G15" s="137">
        <v>17066131510</v>
      </c>
      <c r="H15" s="129"/>
      <c r="I15" s="137">
        <v>-346082444</v>
      </c>
      <c r="J15" s="129"/>
      <c r="K15" s="136">
        <v>480027</v>
      </c>
      <c r="L15" s="129"/>
      <c r="M15" s="137">
        <v>22223173707</v>
      </c>
      <c r="N15" s="129"/>
      <c r="O15" s="137">
        <v>22754415394</v>
      </c>
      <c r="P15" s="129"/>
      <c r="Q15" s="137">
        <v>-531241687</v>
      </c>
      <c r="S15" s="72"/>
    </row>
    <row r="16" spans="1:19" s="66" customFormat="1" ht="40.5" customHeight="1">
      <c r="A16" s="188" t="s">
        <v>85</v>
      </c>
      <c r="B16" s="129"/>
      <c r="C16" s="136">
        <v>6637</v>
      </c>
      <c r="D16" s="129"/>
      <c r="E16" s="137">
        <v>528132370</v>
      </c>
      <c r="F16" s="129"/>
      <c r="G16" s="137">
        <v>442541929</v>
      </c>
      <c r="H16" s="129"/>
      <c r="I16" s="137">
        <v>85590441</v>
      </c>
      <c r="J16" s="129"/>
      <c r="K16" s="136">
        <v>2394279</v>
      </c>
      <c r="L16" s="129"/>
      <c r="M16" s="137">
        <v>188947100881</v>
      </c>
      <c r="N16" s="129"/>
      <c r="O16" s="137">
        <v>139986377116</v>
      </c>
      <c r="P16" s="129"/>
      <c r="Q16" s="137">
        <v>48960723765</v>
      </c>
      <c r="S16" s="72"/>
    </row>
    <row r="17" spans="1:21" s="66" customFormat="1" ht="40.5" customHeight="1">
      <c r="A17" s="188" t="s">
        <v>89</v>
      </c>
      <c r="B17" s="129"/>
      <c r="C17" s="136">
        <v>1400000</v>
      </c>
      <c r="D17" s="129"/>
      <c r="E17" s="137">
        <v>29274105475</v>
      </c>
      <c r="F17" s="129"/>
      <c r="G17" s="137">
        <v>33048539411</v>
      </c>
      <c r="H17" s="129"/>
      <c r="I17" s="137">
        <v>-3774433936</v>
      </c>
      <c r="J17" s="129"/>
      <c r="K17" s="136">
        <v>4670000</v>
      </c>
      <c r="L17" s="129"/>
      <c r="M17" s="137">
        <v>107695571465</v>
      </c>
      <c r="N17" s="129"/>
      <c r="O17" s="137">
        <v>108064447327</v>
      </c>
      <c r="P17" s="129"/>
      <c r="Q17" s="137">
        <v>-368875862</v>
      </c>
      <c r="S17" s="72"/>
    </row>
    <row r="18" spans="1:21" s="66" customFormat="1" ht="40.5" customHeight="1">
      <c r="A18" s="188" t="s">
        <v>94</v>
      </c>
      <c r="B18" s="129"/>
      <c r="C18" s="189">
        <v>0</v>
      </c>
      <c r="D18" s="129"/>
      <c r="E18" s="190">
        <v>0</v>
      </c>
      <c r="F18" s="190"/>
      <c r="G18" s="190">
        <v>0</v>
      </c>
      <c r="H18" s="190"/>
      <c r="I18" s="190">
        <v>0</v>
      </c>
      <c r="J18" s="129"/>
      <c r="K18" s="136">
        <v>2000000</v>
      </c>
      <c r="L18" s="129"/>
      <c r="M18" s="137">
        <v>42228677185</v>
      </c>
      <c r="N18" s="129"/>
      <c r="O18" s="137">
        <v>36628247757</v>
      </c>
      <c r="P18" s="129"/>
      <c r="Q18" s="137">
        <v>5600429428</v>
      </c>
      <c r="S18" s="72"/>
      <c r="U18" s="72"/>
    </row>
    <row r="19" spans="1:21" s="66" customFormat="1" ht="40.5" customHeight="1">
      <c r="A19" s="188" t="s">
        <v>109</v>
      </c>
      <c r="B19" s="129"/>
      <c r="C19" s="189">
        <v>0</v>
      </c>
      <c r="D19" s="190"/>
      <c r="E19" s="190">
        <v>0</v>
      </c>
      <c r="F19" s="190"/>
      <c r="G19" s="190">
        <v>0</v>
      </c>
      <c r="H19" s="190"/>
      <c r="I19" s="190">
        <v>0</v>
      </c>
      <c r="J19" s="129"/>
      <c r="K19" s="136">
        <v>3831250</v>
      </c>
      <c r="L19" s="129"/>
      <c r="M19" s="137">
        <v>45395886459</v>
      </c>
      <c r="N19" s="129"/>
      <c r="O19" s="137">
        <v>50277662310</v>
      </c>
      <c r="P19" s="129"/>
      <c r="Q19" s="137">
        <v>-4881775851</v>
      </c>
      <c r="S19" s="72"/>
      <c r="U19" s="72"/>
    </row>
    <row r="20" spans="1:21" s="66" customFormat="1" ht="40.5" customHeight="1">
      <c r="A20" s="188" t="s">
        <v>115</v>
      </c>
      <c r="B20" s="129"/>
      <c r="C20" s="189">
        <v>0</v>
      </c>
      <c r="D20" s="190"/>
      <c r="E20" s="190">
        <v>0</v>
      </c>
      <c r="F20" s="190"/>
      <c r="G20" s="190">
        <v>0</v>
      </c>
      <c r="H20" s="190"/>
      <c r="I20" s="190">
        <v>0</v>
      </c>
      <c r="J20" s="129"/>
      <c r="K20" s="136">
        <v>1613822</v>
      </c>
      <c r="L20" s="129"/>
      <c r="M20" s="137">
        <v>5732749897</v>
      </c>
      <c r="N20" s="129"/>
      <c r="O20" s="137">
        <v>4829805681</v>
      </c>
      <c r="P20" s="129"/>
      <c r="Q20" s="137">
        <v>902944216</v>
      </c>
      <c r="S20" s="72"/>
      <c r="U20" s="72"/>
    </row>
    <row r="21" spans="1:21" s="66" customFormat="1" ht="40.5" customHeight="1">
      <c r="A21" s="188" t="s">
        <v>148</v>
      </c>
      <c r="B21" s="129"/>
      <c r="C21" s="189">
        <v>0</v>
      </c>
      <c r="D21" s="190"/>
      <c r="E21" s="190">
        <v>0</v>
      </c>
      <c r="F21" s="190"/>
      <c r="G21" s="190">
        <v>0</v>
      </c>
      <c r="H21" s="190"/>
      <c r="I21" s="190">
        <v>0</v>
      </c>
      <c r="J21" s="129"/>
      <c r="K21" s="136">
        <v>18115632</v>
      </c>
      <c r="L21" s="129"/>
      <c r="M21" s="137">
        <v>35537569044</v>
      </c>
      <c r="N21" s="129"/>
      <c r="O21" s="137">
        <v>32475205002</v>
      </c>
      <c r="P21" s="129"/>
      <c r="Q21" s="137">
        <v>3062364042</v>
      </c>
      <c r="S21" s="72"/>
      <c r="U21" s="72"/>
    </row>
    <row r="22" spans="1:21" s="66" customFormat="1" ht="40.5" customHeight="1">
      <c r="A22" s="188" t="s">
        <v>102</v>
      </c>
      <c r="B22" s="129"/>
      <c r="C22" s="189">
        <v>0</v>
      </c>
      <c r="D22" s="190"/>
      <c r="E22" s="190">
        <v>0</v>
      </c>
      <c r="F22" s="190"/>
      <c r="G22" s="190">
        <v>0</v>
      </c>
      <c r="H22" s="190"/>
      <c r="I22" s="190">
        <v>0</v>
      </c>
      <c r="J22" s="129"/>
      <c r="K22" s="136">
        <v>757575</v>
      </c>
      <c r="L22" s="129"/>
      <c r="M22" s="137">
        <v>68940532925</v>
      </c>
      <c r="N22" s="129"/>
      <c r="O22" s="137">
        <v>56928132276</v>
      </c>
      <c r="P22" s="129"/>
      <c r="Q22" s="137">
        <v>12012400649</v>
      </c>
      <c r="S22" s="72"/>
    </row>
    <row r="23" spans="1:21" s="66" customFormat="1" ht="40.5" customHeight="1">
      <c r="A23" s="188" t="s">
        <v>139</v>
      </c>
      <c r="B23" s="129"/>
      <c r="C23" s="189">
        <v>0</v>
      </c>
      <c r="D23" s="190"/>
      <c r="E23" s="190">
        <v>0</v>
      </c>
      <c r="F23" s="190"/>
      <c r="G23" s="190">
        <v>0</v>
      </c>
      <c r="H23" s="190"/>
      <c r="I23" s="190">
        <v>0</v>
      </c>
      <c r="J23" s="129"/>
      <c r="K23" s="136">
        <v>29400</v>
      </c>
      <c r="L23" s="129"/>
      <c r="M23" s="137">
        <v>209134609</v>
      </c>
      <c r="N23" s="129"/>
      <c r="O23" s="137">
        <v>147810288</v>
      </c>
      <c r="P23" s="129"/>
      <c r="Q23" s="137">
        <v>61324321</v>
      </c>
      <c r="S23" s="72"/>
    </row>
    <row r="24" spans="1:21" s="66" customFormat="1" ht="40.5" customHeight="1">
      <c r="A24" s="188" t="s">
        <v>110</v>
      </c>
      <c r="B24" s="129"/>
      <c r="C24" s="189">
        <v>0</v>
      </c>
      <c r="D24" s="190"/>
      <c r="E24" s="190">
        <v>0</v>
      </c>
      <c r="F24" s="190"/>
      <c r="G24" s="190">
        <v>0</v>
      </c>
      <c r="H24" s="190"/>
      <c r="I24" s="190">
        <v>0</v>
      </c>
      <c r="J24" s="129"/>
      <c r="K24" s="136">
        <v>7232564</v>
      </c>
      <c r="L24" s="129"/>
      <c r="M24" s="137">
        <v>73031365639</v>
      </c>
      <c r="N24" s="129"/>
      <c r="O24" s="137">
        <v>59399586326</v>
      </c>
      <c r="P24" s="129"/>
      <c r="Q24" s="137">
        <v>13631779313</v>
      </c>
      <c r="S24" s="72"/>
    </row>
    <row r="25" spans="1:21" s="66" customFormat="1" ht="40.5" customHeight="1">
      <c r="A25" s="188" t="s">
        <v>144</v>
      </c>
      <c r="B25" s="129"/>
      <c r="C25" s="189">
        <v>0</v>
      </c>
      <c r="D25" s="190"/>
      <c r="E25" s="190">
        <v>0</v>
      </c>
      <c r="F25" s="190"/>
      <c r="G25" s="190">
        <v>0</v>
      </c>
      <c r="H25" s="190"/>
      <c r="I25" s="190">
        <v>0</v>
      </c>
      <c r="J25" s="129"/>
      <c r="K25" s="136">
        <v>550000</v>
      </c>
      <c r="L25" s="129"/>
      <c r="M25" s="137">
        <v>25527253776</v>
      </c>
      <c r="N25" s="129"/>
      <c r="O25" s="137">
        <v>26867363497</v>
      </c>
      <c r="P25" s="129"/>
      <c r="Q25" s="137">
        <v>-1340109721</v>
      </c>
      <c r="S25" s="72"/>
    </row>
    <row r="26" spans="1:21" s="66" customFormat="1" ht="40.5" customHeight="1">
      <c r="A26" s="188" t="s">
        <v>118</v>
      </c>
      <c r="B26" s="129"/>
      <c r="C26" s="189">
        <v>0</v>
      </c>
      <c r="D26" s="190"/>
      <c r="E26" s="190">
        <v>0</v>
      </c>
      <c r="F26" s="190"/>
      <c r="G26" s="190">
        <v>0</v>
      </c>
      <c r="H26" s="190"/>
      <c r="I26" s="190">
        <v>0</v>
      </c>
      <c r="J26" s="129"/>
      <c r="K26" s="136">
        <v>258212</v>
      </c>
      <c r="L26" s="129"/>
      <c r="M26" s="137">
        <v>9776111905</v>
      </c>
      <c r="N26" s="129"/>
      <c r="O26" s="137">
        <v>7740884249</v>
      </c>
      <c r="P26" s="129"/>
      <c r="Q26" s="137">
        <v>2035227656</v>
      </c>
      <c r="S26" s="72"/>
    </row>
    <row r="27" spans="1:21" s="66" customFormat="1" ht="40.5" customHeight="1">
      <c r="A27" s="188" t="s">
        <v>87</v>
      </c>
      <c r="B27" s="129"/>
      <c r="C27" s="189">
        <v>0</v>
      </c>
      <c r="D27" s="190"/>
      <c r="E27" s="190">
        <v>0</v>
      </c>
      <c r="F27" s="190"/>
      <c r="G27" s="190">
        <v>0</v>
      </c>
      <c r="H27" s="190"/>
      <c r="I27" s="190">
        <v>0</v>
      </c>
      <c r="J27" s="129"/>
      <c r="K27" s="136">
        <v>2500000</v>
      </c>
      <c r="L27" s="129"/>
      <c r="M27" s="137">
        <v>51190150274</v>
      </c>
      <c r="N27" s="129"/>
      <c r="O27" s="137">
        <v>36488507403</v>
      </c>
      <c r="P27" s="129"/>
      <c r="Q27" s="137">
        <v>14701642871</v>
      </c>
      <c r="S27" s="72"/>
    </row>
    <row r="28" spans="1:21" s="66" customFormat="1" ht="40.5" customHeight="1">
      <c r="A28" s="188" t="s">
        <v>128</v>
      </c>
      <c r="B28" s="129"/>
      <c r="C28" s="189">
        <v>0</v>
      </c>
      <c r="D28" s="190"/>
      <c r="E28" s="190">
        <v>0</v>
      </c>
      <c r="F28" s="190"/>
      <c r="G28" s="190">
        <v>0</v>
      </c>
      <c r="H28" s="190"/>
      <c r="I28" s="190">
        <v>0</v>
      </c>
      <c r="J28" s="129"/>
      <c r="K28" s="136">
        <v>11013</v>
      </c>
      <c r="L28" s="129"/>
      <c r="M28" s="137">
        <v>476773384</v>
      </c>
      <c r="N28" s="129"/>
      <c r="O28" s="137">
        <v>358247492</v>
      </c>
      <c r="P28" s="129"/>
      <c r="Q28" s="137">
        <v>118525892</v>
      </c>
      <c r="S28" s="72"/>
    </row>
    <row r="29" spans="1:21" s="66" customFormat="1" ht="40.5" customHeight="1">
      <c r="A29" s="188" t="s">
        <v>141</v>
      </c>
      <c r="B29" s="129"/>
      <c r="C29" s="189">
        <v>0</v>
      </c>
      <c r="D29" s="190"/>
      <c r="E29" s="190">
        <v>0</v>
      </c>
      <c r="F29" s="190"/>
      <c r="G29" s="190">
        <v>0</v>
      </c>
      <c r="H29" s="190"/>
      <c r="I29" s="190">
        <v>0</v>
      </c>
      <c r="J29" s="129"/>
      <c r="K29" s="136">
        <v>61250</v>
      </c>
      <c r="L29" s="129"/>
      <c r="M29" s="137">
        <v>192398384</v>
      </c>
      <c r="N29" s="129"/>
      <c r="O29" s="137">
        <v>116603276</v>
      </c>
      <c r="P29" s="129"/>
      <c r="Q29" s="137">
        <v>75795108</v>
      </c>
      <c r="S29" s="72"/>
    </row>
    <row r="30" spans="1:21" s="66" customFormat="1" ht="40.5" customHeight="1">
      <c r="A30" s="188" t="s">
        <v>127</v>
      </c>
      <c r="B30" s="129"/>
      <c r="C30" s="189">
        <v>0</v>
      </c>
      <c r="D30" s="190"/>
      <c r="E30" s="190">
        <v>0</v>
      </c>
      <c r="F30" s="190"/>
      <c r="G30" s="190">
        <v>0</v>
      </c>
      <c r="H30" s="190"/>
      <c r="I30" s="190">
        <v>0</v>
      </c>
      <c r="J30" s="129"/>
      <c r="K30" s="136">
        <v>2300000</v>
      </c>
      <c r="L30" s="129"/>
      <c r="M30" s="137">
        <v>41445756553</v>
      </c>
      <c r="N30" s="129"/>
      <c r="O30" s="137">
        <v>48385240631</v>
      </c>
      <c r="P30" s="129"/>
      <c r="Q30" s="137">
        <v>-6939484078</v>
      </c>
      <c r="S30" s="72"/>
    </row>
    <row r="31" spans="1:21" s="66" customFormat="1" ht="40.5" customHeight="1">
      <c r="A31" s="188" t="s">
        <v>93</v>
      </c>
      <c r="B31" s="129"/>
      <c r="C31" s="189">
        <v>0</v>
      </c>
      <c r="D31" s="190"/>
      <c r="E31" s="190">
        <v>0</v>
      </c>
      <c r="F31" s="190"/>
      <c r="G31" s="190">
        <v>0</v>
      </c>
      <c r="H31" s="190"/>
      <c r="I31" s="190">
        <v>0</v>
      </c>
      <c r="J31" s="129"/>
      <c r="K31" s="136">
        <v>54400000</v>
      </c>
      <c r="L31" s="129"/>
      <c r="M31" s="137">
        <v>205314019690</v>
      </c>
      <c r="N31" s="129"/>
      <c r="O31" s="137">
        <v>227362254627</v>
      </c>
      <c r="P31" s="129"/>
      <c r="Q31" s="137">
        <v>-22048234937</v>
      </c>
      <c r="S31" s="72"/>
    </row>
    <row r="32" spans="1:21" s="66" customFormat="1" ht="40.5" customHeight="1">
      <c r="A32" s="188" t="s">
        <v>84</v>
      </c>
      <c r="B32" s="129"/>
      <c r="C32" s="189">
        <v>0</v>
      </c>
      <c r="D32" s="190"/>
      <c r="E32" s="190">
        <v>0</v>
      </c>
      <c r="F32" s="190"/>
      <c r="G32" s="190">
        <v>0</v>
      </c>
      <c r="H32" s="190"/>
      <c r="I32" s="190">
        <v>0</v>
      </c>
      <c r="J32" s="129"/>
      <c r="K32" s="136">
        <v>1520131</v>
      </c>
      <c r="L32" s="129"/>
      <c r="M32" s="137">
        <v>246206353242</v>
      </c>
      <c r="N32" s="129"/>
      <c r="O32" s="137">
        <v>173940304790</v>
      </c>
      <c r="P32" s="129"/>
      <c r="Q32" s="137">
        <v>72266048452</v>
      </c>
      <c r="S32" s="72"/>
    </row>
    <row r="33" spans="1:19" s="66" customFormat="1" ht="40.5" customHeight="1">
      <c r="A33" s="188" t="s">
        <v>116</v>
      </c>
      <c r="B33" s="129"/>
      <c r="C33" s="189">
        <v>0</v>
      </c>
      <c r="D33" s="190"/>
      <c r="E33" s="190">
        <v>0</v>
      </c>
      <c r="F33" s="190"/>
      <c r="G33" s="190">
        <v>0</v>
      </c>
      <c r="H33" s="190"/>
      <c r="I33" s="190">
        <v>0</v>
      </c>
      <c r="J33" s="129"/>
      <c r="K33" s="136">
        <v>500000</v>
      </c>
      <c r="L33" s="129"/>
      <c r="M33" s="137">
        <v>6681010112</v>
      </c>
      <c r="N33" s="129"/>
      <c r="O33" s="137">
        <v>16507846545</v>
      </c>
      <c r="P33" s="129"/>
      <c r="Q33" s="137">
        <v>-9826836433</v>
      </c>
      <c r="S33" s="72"/>
    </row>
    <row r="34" spans="1:19" s="66" customFormat="1" ht="40.5" customHeight="1">
      <c r="A34" s="188" t="s">
        <v>125</v>
      </c>
      <c r="B34" s="129"/>
      <c r="C34" s="189">
        <v>0</v>
      </c>
      <c r="D34" s="190"/>
      <c r="E34" s="190">
        <v>0</v>
      </c>
      <c r="F34" s="190"/>
      <c r="G34" s="190">
        <v>0</v>
      </c>
      <c r="H34" s="190"/>
      <c r="I34" s="190">
        <v>0</v>
      </c>
      <c r="J34" s="129"/>
      <c r="K34" s="136">
        <v>84176</v>
      </c>
      <c r="L34" s="129"/>
      <c r="M34" s="137">
        <v>3126103726</v>
      </c>
      <c r="N34" s="129"/>
      <c r="O34" s="137">
        <v>1769336418</v>
      </c>
      <c r="P34" s="129"/>
      <c r="Q34" s="137">
        <v>1356767308</v>
      </c>
      <c r="S34" s="72"/>
    </row>
    <row r="35" spans="1:19" s="66" customFormat="1" ht="40.5" customHeight="1">
      <c r="A35" s="188" t="s">
        <v>143</v>
      </c>
      <c r="B35" s="129"/>
      <c r="C35" s="189">
        <v>0</v>
      </c>
      <c r="D35" s="190"/>
      <c r="E35" s="190">
        <v>0</v>
      </c>
      <c r="F35" s="190"/>
      <c r="G35" s="190">
        <v>0</v>
      </c>
      <c r="H35" s="190"/>
      <c r="I35" s="190">
        <v>0</v>
      </c>
      <c r="J35" s="129"/>
      <c r="K35" s="136">
        <v>303736</v>
      </c>
      <c r="L35" s="129"/>
      <c r="M35" s="137">
        <v>9859189226</v>
      </c>
      <c r="N35" s="129"/>
      <c r="O35" s="137">
        <v>6171439383</v>
      </c>
      <c r="P35" s="129"/>
      <c r="Q35" s="137">
        <v>3687749843</v>
      </c>
      <c r="S35" s="72"/>
    </row>
    <row r="36" spans="1:19" s="66" customFormat="1" ht="40.5" customHeight="1">
      <c r="A36" s="188" t="s">
        <v>113</v>
      </c>
      <c r="B36" s="129"/>
      <c r="C36" s="189">
        <v>0</v>
      </c>
      <c r="D36" s="190"/>
      <c r="E36" s="190">
        <v>0</v>
      </c>
      <c r="F36" s="190"/>
      <c r="G36" s="190">
        <v>0</v>
      </c>
      <c r="H36" s="190"/>
      <c r="I36" s="190">
        <v>0</v>
      </c>
      <c r="J36" s="129"/>
      <c r="K36" s="136">
        <v>20000000</v>
      </c>
      <c r="L36" s="129"/>
      <c r="M36" s="137">
        <v>31256135637</v>
      </c>
      <c r="N36" s="129"/>
      <c r="O36" s="137">
        <v>25507428046</v>
      </c>
      <c r="P36" s="129"/>
      <c r="Q36" s="137">
        <v>5748707591</v>
      </c>
      <c r="S36" s="72"/>
    </row>
    <row r="37" spans="1:19" s="66" customFormat="1" ht="40.5" customHeight="1">
      <c r="A37" s="188" t="s">
        <v>124</v>
      </c>
      <c r="B37" s="129"/>
      <c r="C37" s="189">
        <v>0</v>
      </c>
      <c r="D37" s="190"/>
      <c r="E37" s="190">
        <v>0</v>
      </c>
      <c r="F37" s="190"/>
      <c r="G37" s="190">
        <v>0</v>
      </c>
      <c r="H37" s="190"/>
      <c r="I37" s="190">
        <v>0</v>
      </c>
      <c r="J37" s="129"/>
      <c r="K37" s="136">
        <v>850000</v>
      </c>
      <c r="L37" s="129"/>
      <c r="M37" s="137">
        <v>16484828388</v>
      </c>
      <c r="N37" s="129"/>
      <c r="O37" s="137">
        <v>12113074405</v>
      </c>
      <c r="P37" s="129"/>
      <c r="Q37" s="137">
        <v>4371753983</v>
      </c>
      <c r="S37" s="72"/>
    </row>
    <row r="38" spans="1:19" s="66" customFormat="1" ht="40.5" customHeight="1">
      <c r="A38" s="188" t="s">
        <v>140</v>
      </c>
      <c r="B38" s="129"/>
      <c r="C38" s="189">
        <v>0</v>
      </c>
      <c r="D38" s="190"/>
      <c r="E38" s="190">
        <v>0</v>
      </c>
      <c r="F38" s="190"/>
      <c r="G38" s="190">
        <v>0</v>
      </c>
      <c r="H38" s="190"/>
      <c r="I38" s="190">
        <v>0</v>
      </c>
      <c r="J38" s="129"/>
      <c r="K38" s="136">
        <v>4482223</v>
      </c>
      <c r="L38" s="129"/>
      <c r="M38" s="137">
        <v>63738825799</v>
      </c>
      <c r="N38" s="129"/>
      <c r="O38" s="137">
        <v>63734299930</v>
      </c>
      <c r="P38" s="129"/>
      <c r="Q38" s="137">
        <v>4525869</v>
      </c>
      <c r="S38" s="72"/>
    </row>
    <row r="39" spans="1:19" s="66" customFormat="1" ht="40.5" customHeight="1">
      <c r="A39" s="188" t="s">
        <v>117</v>
      </c>
      <c r="B39" s="129"/>
      <c r="C39" s="189">
        <v>0</v>
      </c>
      <c r="D39" s="190"/>
      <c r="E39" s="190">
        <v>0</v>
      </c>
      <c r="F39" s="190"/>
      <c r="G39" s="190">
        <v>0</v>
      </c>
      <c r="H39" s="190"/>
      <c r="I39" s="190">
        <v>0</v>
      </c>
      <c r="J39" s="129"/>
      <c r="K39" s="136">
        <v>268970</v>
      </c>
      <c r="L39" s="129"/>
      <c r="M39" s="137">
        <v>729116982</v>
      </c>
      <c r="N39" s="129"/>
      <c r="O39" s="137">
        <v>592283126</v>
      </c>
      <c r="P39" s="129"/>
      <c r="Q39" s="137">
        <v>136833856</v>
      </c>
      <c r="S39" s="72"/>
    </row>
    <row r="40" spans="1:19" s="66" customFormat="1" ht="40.5" customHeight="1">
      <c r="A40" s="188" t="s">
        <v>145</v>
      </c>
      <c r="B40" s="129"/>
      <c r="C40" s="189">
        <v>0</v>
      </c>
      <c r="D40" s="190"/>
      <c r="E40" s="190">
        <v>0</v>
      </c>
      <c r="F40" s="190"/>
      <c r="G40" s="190">
        <v>0</v>
      </c>
      <c r="H40" s="190"/>
      <c r="I40" s="190">
        <v>0</v>
      </c>
      <c r="J40" s="129"/>
      <c r="K40" s="136">
        <v>138694</v>
      </c>
      <c r="L40" s="129"/>
      <c r="M40" s="137">
        <v>4466948177</v>
      </c>
      <c r="N40" s="129"/>
      <c r="O40" s="137">
        <v>3192922283</v>
      </c>
      <c r="P40" s="129"/>
      <c r="Q40" s="137">
        <v>1274025894</v>
      </c>
      <c r="S40" s="72"/>
    </row>
    <row r="41" spans="1:19" s="66" customFormat="1" ht="40.5" customHeight="1">
      <c r="A41" s="188" t="s">
        <v>95</v>
      </c>
      <c r="B41" s="129"/>
      <c r="C41" s="189">
        <v>0</v>
      </c>
      <c r="D41" s="190"/>
      <c r="E41" s="190">
        <v>0</v>
      </c>
      <c r="F41" s="190"/>
      <c r="G41" s="190">
        <v>0</v>
      </c>
      <c r="H41" s="190"/>
      <c r="I41" s="190">
        <v>0</v>
      </c>
      <c r="J41" s="129"/>
      <c r="K41" s="136">
        <v>3400000</v>
      </c>
      <c r="L41" s="129"/>
      <c r="M41" s="137">
        <v>65957357140</v>
      </c>
      <c r="N41" s="129"/>
      <c r="O41" s="137">
        <v>47421803766</v>
      </c>
      <c r="P41" s="129"/>
      <c r="Q41" s="137">
        <v>18535553374</v>
      </c>
      <c r="S41" s="72"/>
    </row>
    <row r="42" spans="1:19" s="66" customFormat="1" ht="40.5" customHeight="1">
      <c r="A42" s="188" t="s">
        <v>97</v>
      </c>
      <c r="B42" s="129"/>
      <c r="C42" s="189">
        <v>0</v>
      </c>
      <c r="D42" s="190"/>
      <c r="E42" s="190">
        <v>0</v>
      </c>
      <c r="F42" s="190"/>
      <c r="G42" s="190">
        <v>0</v>
      </c>
      <c r="H42" s="190"/>
      <c r="I42" s="190">
        <v>0</v>
      </c>
      <c r="J42" s="129"/>
      <c r="K42" s="136">
        <v>2000000</v>
      </c>
      <c r="L42" s="129"/>
      <c r="M42" s="137">
        <v>21726269106</v>
      </c>
      <c r="N42" s="129"/>
      <c r="O42" s="137">
        <v>21726269106</v>
      </c>
      <c r="P42" s="129"/>
      <c r="Q42" s="137">
        <v>0</v>
      </c>
      <c r="S42" s="72"/>
    </row>
    <row r="43" spans="1:19" s="66" customFormat="1" ht="40.5" customHeight="1">
      <c r="A43" s="188" t="s">
        <v>126</v>
      </c>
      <c r="B43" s="129"/>
      <c r="C43" s="189">
        <v>0</v>
      </c>
      <c r="D43" s="190"/>
      <c r="E43" s="190">
        <v>0</v>
      </c>
      <c r="F43" s="190"/>
      <c r="G43" s="190">
        <v>0</v>
      </c>
      <c r="H43" s="190"/>
      <c r="I43" s="190">
        <v>0</v>
      </c>
      <c r="J43" s="129"/>
      <c r="K43" s="136">
        <v>2532400</v>
      </c>
      <c r="L43" s="129"/>
      <c r="M43" s="137">
        <v>87721320773</v>
      </c>
      <c r="N43" s="129"/>
      <c r="O43" s="137">
        <v>63934170144</v>
      </c>
      <c r="P43" s="129"/>
      <c r="Q43" s="137">
        <v>23787150629</v>
      </c>
      <c r="S43" s="72"/>
    </row>
    <row r="44" spans="1:19" s="66" customFormat="1" ht="40.5" customHeight="1">
      <c r="A44" s="188" t="s">
        <v>92</v>
      </c>
      <c r="B44" s="129"/>
      <c r="C44" s="189">
        <v>0</v>
      </c>
      <c r="D44" s="190"/>
      <c r="E44" s="190">
        <v>0</v>
      </c>
      <c r="F44" s="190"/>
      <c r="G44" s="190">
        <v>0</v>
      </c>
      <c r="H44" s="190"/>
      <c r="I44" s="190">
        <v>0</v>
      </c>
      <c r="J44" s="129"/>
      <c r="K44" s="136">
        <v>450000</v>
      </c>
      <c r="L44" s="129"/>
      <c r="M44" s="137">
        <v>73166025182</v>
      </c>
      <c r="N44" s="129"/>
      <c r="O44" s="137">
        <v>64935323946</v>
      </c>
      <c r="P44" s="129"/>
      <c r="Q44" s="137">
        <v>8230701236</v>
      </c>
      <c r="S44" s="72"/>
    </row>
    <row r="45" spans="1:19" s="66" customFormat="1" ht="40.5" customHeight="1">
      <c r="A45" s="188" t="s">
        <v>146</v>
      </c>
      <c r="B45" s="129"/>
      <c r="C45" s="189">
        <v>0</v>
      </c>
      <c r="D45" s="190"/>
      <c r="E45" s="190">
        <v>0</v>
      </c>
      <c r="F45" s="190"/>
      <c r="G45" s="190">
        <v>0</v>
      </c>
      <c r="H45" s="190"/>
      <c r="I45" s="190">
        <v>0</v>
      </c>
      <c r="J45" s="129"/>
      <c r="K45" s="136">
        <v>1451</v>
      </c>
      <c r="L45" s="129"/>
      <c r="M45" s="137">
        <v>9695590</v>
      </c>
      <c r="N45" s="129"/>
      <c r="O45" s="137">
        <v>7987744</v>
      </c>
      <c r="P45" s="129"/>
      <c r="Q45" s="137">
        <v>1707846</v>
      </c>
      <c r="S45" s="72"/>
    </row>
    <row r="46" spans="1:19" ht="34.5" customHeight="1" thickBot="1">
      <c r="A46" s="133"/>
      <c r="B46" s="133"/>
      <c r="C46" s="134"/>
      <c r="D46" s="133"/>
      <c r="E46" s="135">
        <f>SUM(E9:E45)</f>
        <v>184045006646</v>
      </c>
      <c r="F46" s="133"/>
      <c r="G46" s="135">
        <f>SUM(G9:G45)</f>
        <v>202298688560</v>
      </c>
      <c r="H46" s="133"/>
      <c r="I46" s="135">
        <f>SUM(I9:I45)</f>
        <v>-18253681914</v>
      </c>
      <c r="J46" s="133"/>
      <c r="K46" s="134"/>
      <c r="L46" s="133"/>
      <c r="M46" s="135">
        <f>SUM(M9:M45)</f>
        <v>2050993107057</v>
      </c>
      <c r="N46" s="133"/>
      <c r="O46" s="135">
        <f>SUM(O9:O45)</f>
        <v>1865085076616</v>
      </c>
      <c r="P46" s="133"/>
      <c r="Q46" s="135">
        <f>SUM(Q9:Q45)</f>
        <v>185908030441</v>
      </c>
    </row>
    <row r="47" spans="1:19" ht="28.5" thickTop="1">
      <c r="C47" s="136"/>
      <c r="I47" s="137"/>
      <c r="K47" s="136"/>
      <c r="M47" s="137"/>
    </row>
    <row r="48" spans="1:19">
      <c r="A48" s="133"/>
      <c r="B48" s="133"/>
      <c r="C48" s="134"/>
      <c r="D48" s="133"/>
      <c r="E48" s="133"/>
      <c r="F48" s="133"/>
      <c r="G48" s="133"/>
      <c r="H48" s="133"/>
      <c r="I48" s="133"/>
      <c r="J48" s="133"/>
      <c r="K48" s="134"/>
      <c r="L48" s="133"/>
      <c r="M48" s="133"/>
      <c r="N48" s="133"/>
      <c r="O48" s="133"/>
      <c r="P48" s="133"/>
    </row>
    <row r="49" spans="1:17">
      <c r="A49" s="133"/>
      <c r="B49" s="133"/>
      <c r="C49" s="134"/>
      <c r="D49" s="133"/>
      <c r="E49" s="133"/>
      <c r="F49" s="133"/>
      <c r="G49" s="133"/>
      <c r="H49" s="133"/>
      <c r="I49" s="133"/>
      <c r="J49" s="133"/>
      <c r="K49" s="134"/>
      <c r="L49" s="133"/>
      <c r="M49" s="133"/>
      <c r="N49" s="133"/>
      <c r="O49" s="133"/>
      <c r="P49" s="133"/>
    </row>
    <row r="50" spans="1:17">
      <c r="A50" s="133"/>
      <c r="B50" s="133"/>
      <c r="C50" s="134"/>
      <c r="D50" s="133"/>
      <c r="E50" s="133"/>
      <c r="F50" s="133"/>
      <c r="G50" s="133"/>
      <c r="H50" s="133"/>
      <c r="I50" s="133"/>
      <c r="J50" s="133"/>
      <c r="K50" s="134"/>
      <c r="L50" s="133"/>
      <c r="M50" s="133"/>
      <c r="N50" s="133"/>
      <c r="O50" s="133"/>
      <c r="P50" s="133"/>
    </row>
    <row r="51" spans="1:17">
      <c r="A51" s="133"/>
      <c r="B51" s="133"/>
      <c r="C51" s="134"/>
      <c r="D51" s="133"/>
      <c r="E51" s="133"/>
      <c r="F51" s="133"/>
      <c r="G51" s="133"/>
      <c r="H51" s="133"/>
      <c r="I51" s="133"/>
      <c r="J51" s="133"/>
      <c r="K51" s="134"/>
      <c r="L51" s="133"/>
      <c r="M51" s="133"/>
      <c r="N51" s="133"/>
      <c r="O51" s="133"/>
      <c r="P51" s="133"/>
    </row>
    <row r="52" spans="1:17">
      <c r="A52" s="133"/>
      <c r="B52" s="133"/>
      <c r="C52" s="134"/>
      <c r="D52" s="133"/>
      <c r="E52" s="133"/>
      <c r="F52" s="133"/>
      <c r="G52" s="133"/>
      <c r="H52" s="133"/>
      <c r="I52" s="133"/>
      <c r="J52" s="133"/>
      <c r="K52" s="134"/>
      <c r="L52" s="133"/>
      <c r="M52" s="133"/>
      <c r="N52" s="133"/>
      <c r="O52" s="133"/>
      <c r="P52" s="133"/>
    </row>
    <row r="53" spans="1:17">
      <c r="A53" s="133"/>
      <c r="B53" s="133"/>
      <c r="C53" s="134"/>
      <c r="D53" s="133"/>
      <c r="E53" s="133"/>
      <c r="F53" s="133"/>
      <c r="G53" s="133"/>
      <c r="H53" s="133"/>
      <c r="I53" s="133"/>
      <c r="J53" s="133"/>
      <c r="K53" s="134"/>
      <c r="L53" s="133"/>
      <c r="M53" s="133"/>
      <c r="N53" s="133"/>
      <c r="O53" s="133"/>
      <c r="P53" s="133"/>
    </row>
    <row r="55" spans="1:17">
      <c r="A55" s="133"/>
      <c r="B55" s="133"/>
      <c r="C55" s="134"/>
      <c r="D55" s="133"/>
      <c r="E55" s="133"/>
      <c r="F55" s="133"/>
      <c r="G55" s="133"/>
      <c r="H55" s="133"/>
      <c r="I55" s="133"/>
      <c r="J55" s="133"/>
      <c r="K55" s="134"/>
      <c r="L55" s="133"/>
      <c r="M55" s="133"/>
      <c r="N55" s="133"/>
      <c r="O55" s="133"/>
      <c r="P55" s="133"/>
    </row>
    <row r="56" spans="1:17">
      <c r="A56" s="133"/>
      <c r="B56" s="133"/>
      <c r="C56" s="134"/>
      <c r="D56" s="133"/>
      <c r="E56" s="133"/>
      <c r="F56" s="133"/>
      <c r="G56" s="133"/>
      <c r="H56" s="133"/>
      <c r="I56" s="133"/>
      <c r="J56" s="133"/>
      <c r="K56" s="134"/>
      <c r="L56" s="133"/>
      <c r="M56" s="133"/>
      <c r="N56" s="133"/>
      <c r="O56" s="133"/>
      <c r="P56" s="133"/>
    </row>
    <row r="57" spans="1:17">
      <c r="A57" s="133"/>
      <c r="B57" s="133"/>
      <c r="C57" s="134"/>
      <c r="D57" s="133"/>
      <c r="E57" s="133"/>
      <c r="F57" s="133"/>
      <c r="G57" s="133"/>
      <c r="H57" s="133"/>
      <c r="I57" s="133"/>
      <c r="J57" s="133"/>
      <c r="K57" s="134"/>
      <c r="L57" s="133"/>
      <c r="M57" s="133"/>
      <c r="N57" s="133"/>
      <c r="O57" s="133"/>
      <c r="P57" s="133"/>
    </row>
    <row r="59" spans="1:17">
      <c r="A59" s="133"/>
      <c r="B59" s="133"/>
      <c r="C59" s="134"/>
      <c r="D59" s="133"/>
      <c r="E59" s="133"/>
      <c r="F59" s="133"/>
      <c r="G59" s="133"/>
      <c r="H59" s="133"/>
      <c r="I59" s="133"/>
      <c r="J59" s="133"/>
      <c r="K59" s="134"/>
      <c r="L59" s="133"/>
      <c r="M59" s="133"/>
      <c r="N59" s="133"/>
      <c r="O59" s="133"/>
      <c r="P59" s="133"/>
    </row>
    <row r="60" spans="1:17">
      <c r="C60" s="138"/>
      <c r="D60" s="139"/>
      <c r="E60" s="139"/>
      <c r="F60" s="139"/>
      <c r="G60" s="139"/>
      <c r="H60" s="139"/>
      <c r="I60" s="139"/>
      <c r="J60" s="139"/>
      <c r="K60" s="138"/>
      <c r="L60" s="139"/>
      <c r="M60" s="139"/>
      <c r="N60" s="139"/>
      <c r="O60" s="139"/>
      <c r="P60" s="139"/>
      <c r="Q60" s="140"/>
    </row>
    <row r="61" spans="1:17">
      <c r="A61" s="133"/>
      <c r="B61" s="133"/>
      <c r="C61" s="134"/>
      <c r="D61" s="133"/>
      <c r="E61" s="133"/>
      <c r="F61" s="133"/>
      <c r="G61" s="133"/>
      <c r="H61" s="133"/>
      <c r="I61" s="133"/>
      <c r="J61" s="133"/>
      <c r="K61" s="134"/>
      <c r="L61" s="133"/>
      <c r="M61" s="133"/>
      <c r="N61" s="133"/>
      <c r="O61" s="133"/>
      <c r="P61" s="133"/>
    </row>
    <row r="62" spans="1:17">
      <c r="A62" s="133"/>
      <c r="B62" s="133"/>
      <c r="C62" s="134"/>
      <c r="D62" s="133"/>
      <c r="E62" s="133"/>
      <c r="F62" s="133"/>
      <c r="G62" s="133"/>
      <c r="H62" s="133"/>
      <c r="I62" s="133"/>
      <c r="J62" s="133"/>
      <c r="K62" s="134"/>
      <c r="L62" s="133"/>
      <c r="M62" s="133"/>
      <c r="N62" s="133"/>
      <c r="O62" s="133"/>
      <c r="P62" s="133"/>
    </row>
    <row r="63" spans="1:17">
      <c r="A63" s="133"/>
      <c r="B63" s="133"/>
      <c r="C63" s="134"/>
      <c r="D63" s="133"/>
      <c r="E63" s="133"/>
      <c r="F63" s="133"/>
      <c r="G63" s="133"/>
      <c r="H63" s="133"/>
      <c r="I63" s="133"/>
      <c r="J63" s="133"/>
      <c r="K63" s="134"/>
      <c r="L63" s="133"/>
      <c r="M63" s="133"/>
      <c r="N63" s="133"/>
      <c r="O63" s="133"/>
      <c r="P63" s="133"/>
    </row>
    <row r="64" spans="1:17">
      <c r="A64" s="133"/>
      <c r="B64" s="133"/>
      <c r="C64" s="134"/>
      <c r="D64" s="133"/>
      <c r="E64" s="133"/>
      <c r="F64" s="133"/>
      <c r="G64" s="133"/>
      <c r="H64" s="133"/>
      <c r="I64" s="133"/>
      <c r="J64" s="133"/>
      <c r="K64" s="134"/>
      <c r="L64" s="133"/>
      <c r="M64" s="133"/>
      <c r="N64" s="133"/>
      <c r="O64" s="133"/>
      <c r="P64" s="133"/>
    </row>
    <row r="65" spans="1:17">
      <c r="A65" s="133"/>
      <c r="B65" s="133"/>
      <c r="C65" s="134"/>
      <c r="D65" s="133"/>
      <c r="E65" s="133"/>
      <c r="F65" s="133"/>
      <c r="G65" s="133"/>
      <c r="H65" s="133"/>
      <c r="I65" s="133"/>
      <c r="J65" s="133"/>
      <c r="K65" s="134"/>
      <c r="L65" s="133"/>
      <c r="M65" s="133"/>
      <c r="N65" s="133"/>
      <c r="O65" s="133"/>
      <c r="P65" s="133"/>
    </row>
    <row r="66" spans="1:17">
      <c r="A66" s="133"/>
      <c r="B66" s="133"/>
      <c r="C66" s="134"/>
      <c r="D66" s="133"/>
      <c r="E66" s="133"/>
      <c r="F66" s="133"/>
      <c r="G66" s="133"/>
      <c r="H66" s="133"/>
      <c r="I66" s="133"/>
      <c r="J66" s="133"/>
      <c r="K66" s="134"/>
      <c r="L66" s="133"/>
      <c r="M66" s="133"/>
      <c r="N66" s="133"/>
      <c r="O66" s="133"/>
      <c r="P66" s="133"/>
    </row>
    <row r="67" spans="1:17" ht="30">
      <c r="C67" s="141"/>
      <c r="D67" s="139"/>
      <c r="E67" s="142"/>
      <c r="F67" s="139"/>
      <c r="G67" s="142"/>
      <c r="H67" s="139"/>
      <c r="I67" s="143"/>
      <c r="J67" s="139"/>
      <c r="K67" s="141"/>
      <c r="L67" s="139"/>
      <c r="M67" s="142"/>
      <c r="N67" s="139"/>
      <c r="O67" s="142"/>
      <c r="P67" s="139"/>
      <c r="Q67" s="144"/>
    </row>
    <row r="68" spans="1:17">
      <c r="A68" s="133"/>
      <c r="B68" s="133"/>
      <c r="C68" s="134"/>
      <c r="D68" s="133"/>
      <c r="E68" s="133"/>
      <c r="F68" s="133"/>
      <c r="G68" s="133"/>
      <c r="H68" s="133"/>
      <c r="I68" s="133"/>
      <c r="J68" s="133"/>
      <c r="K68" s="134"/>
      <c r="L68" s="133"/>
      <c r="M68" s="133"/>
      <c r="N68" s="133"/>
      <c r="O68" s="133"/>
      <c r="P68" s="133"/>
    </row>
    <row r="69" spans="1:17">
      <c r="A69" s="133"/>
      <c r="B69" s="133"/>
      <c r="C69" s="134"/>
      <c r="D69" s="133"/>
      <c r="E69" s="133"/>
      <c r="F69" s="133"/>
      <c r="G69" s="133"/>
      <c r="H69" s="133"/>
      <c r="I69" s="133"/>
      <c r="J69" s="133"/>
      <c r="K69" s="134"/>
      <c r="L69" s="133"/>
      <c r="M69" s="133"/>
      <c r="N69" s="133"/>
      <c r="O69" s="133"/>
      <c r="P69" s="133"/>
    </row>
    <row r="70" spans="1:17">
      <c r="A70" s="133"/>
      <c r="B70" s="133"/>
      <c r="C70" s="134"/>
      <c r="D70" s="133"/>
      <c r="E70" s="133"/>
      <c r="F70" s="133"/>
      <c r="G70" s="133"/>
      <c r="H70" s="133"/>
      <c r="I70" s="133"/>
      <c r="J70" s="133"/>
      <c r="K70" s="134"/>
      <c r="L70" s="133"/>
      <c r="M70" s="133"/>
      <c r="N70" s="133"/>
      <c r="O70" s="133"/>
      <c r="P70" s="133"/>
    </row>
    <row r="71" spans="1:17">
      <c r="A71" s="133"/>
      <c r="B71" s="133"/>
      <c r="C71" s="134"/>
      <c r="D71" s="133"/>
      <c r="E71" s="133"/>
      <c r="F71" s="133"/>
      <c r="G71" s="133"/>
      <c r="H71" s="133"/>
      <c r="I71" s="133"/>
      <c r="J71" s="133"/>
      <c r="K71" s="134"/>
      <c r="L71" s="133"/>
      <c r="M71" s="133"/>
      <c r="N71" s="133"/>
      <c r="O71" s="133"/>
      <c r="P71" s="133"/>
    </row>
    <row r="72" spans="1:17">
      <c r="A72" s="133"/>
      <c r="B72" s="133"/>
      <c r="C72" s="134"/>
      <c r="D72" s="133"/>
      <c r="E72" s="133"/>
      <c r="F72" s="133"/>
      <c r="G72" s="133"/>
      <c r="H72" s="133"/>
      <c r="I72" s="133"/>
      <c r="J72" s="133"/>
      <c r="K72" s="134"/>
      <c r="L72" s="133"/>
      <c r="M72" s="133"/>
      <c r="N72" s="133"/>
      <c r="O72" s="133"/>
      <c r="P72" s="133"/>
    </row>
    <row r="73" spans="1:17">
      <c r="A73" s="133"/>
      <c r="B73" s="133"/>
      <c r="C73" s="134"/>
      <c r="D73" s="133"/>
      <c r="E73" s="133"/>
      <c r="F73" s="133"/>
      <c r="G73" s="133"/>
      <c r="H73" s="133"/>
      <c r="I73" s="133"/>
      <c r="J73" s="133"/>
      <c r="K73" s="134"/>
      <c r="L73" s="133"/>
      <c r="M73" s="133"/>
      <c r="N73" s="133"/>
      <c r="O73" s="133"/>
      <c r="P73" s="133"/>
    </row>
  </sheetData>
  <sortState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rightToLeft="1" view="pageBreakPreview" zoomScale="60" zoomScaleNormal="100" workbookViewId="0">
      <selection activeCell="I8" sqref="I8"/>
    </sheetView>
  </sheetViews>
  <sheetFormatPr defaultColWidth="8.7109375" defaultRowHeight="27.75"/>
  <cols>
    <col min="1" max="1" width="47.28515625" style="44" customWidth="1"/>
    <col min="2" max="2" width="0.5703125" style="44" customWidth="1"/>
    <col min="3" max="3" width="18.42578125" style="86" customWidth="1"/>
    <col min="4" max="4" width="0.5703125" style="44" customWidth="1"/>
    <col min="5" max="5" width="28.7109375" style="44" customWidth="1"/>
    <col min="6" max="6" width="0.7109375" style="44" customWidth="1"/>
    <col min="7" max="7" width="28.28515625" style="44" customWidth="1"/>
    <col min="8" max="8" width="1" style="44" customWidth="1"/>
    <col min="9" max="9" width="26.5703125" style="44" customWidth="1"/>
    <col min="10" max="10" width="1.140625" style="44" customWidth="1"/>
    <col min="11" max="11" width="18.42578125" style="86" customWidth="1"/>
    <col min="12" max="12" width="1" style="44" customWidth="1"/>
    <col min="13" max="13" width="28.7109375" style="44" customWidth="1"/>
    <col min="14" max="14" width="0.7109375" style="44" customWidth="1"/>
    <col min="15" max="15" width="28.7109375" style="44" customWidth="1"/>
    <col min="16" max="16" width="0.85546875" style="44" customWidth="1"/>
    <col min="17" max="17" width="27" style="44" customWidth="1"/>
    <col min="18" max="18" width="17.7109375" style="44" bestFit="1" customWidth="1"/>
    <col min="19" max="16384" width="8.7109375" style="44"/>
  </cols>
  <sheetData>
    <row r="1" spans="1:19" ht="31.5" customHeight="1"/>
    <row r="2" spans="1:19" s="53" customFormat="1" ht="36">
      <c r="A2" s="168" t="s">
        <v>67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S2" s="44"/>
    </row>
    <row r="3" spans="1:19" s="53" customFormat="1" ht="36">
      <c r="A3" s="168" t="s">
        <v>29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</row>
    <row r="4" spans="1:19" s="53" customFormat="1" ht="36">
      <c r="A4" s="168" t="str">
        <f>'درآمد ناشی از فروش '!A4:Q4</f>
        <v>برای ماه منتهی به 1400/10/30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</row>
    <row r="5" spans="1:19" s="53" customFormat="1" ht="36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</row>
    <row r="6" spans="1:19" ht="40.5">
      <c r="A6" s="167" t="s">
        <v>79</v>
      </c>
      <c r="B6" s="167"/>
      <c r="C6" s="167"/>
      <c r="D6" s="167"/>
      <c r="E6" s="167"/>
      <c r="F6" s="167"/>
      <c r="G6" s="167"/>
      <c r="H6" s="167"/>
    </row>
    <row r="7" spans="1:19" ht="45" customHeight="1" thickBot="1">
      <c r="A7" s="162" t="s">
        <v>3</v>
      </c>
      <c r="C7" s="161" t="str">
        <f>'درآمد ناشی از فروش '!C7:I7</f>
        <v>طی دی ماه</v>
      </c>
      <c r="D7" s="161" t="s">
        <v>31</v>
      </c>
      <c r="E7" s="161" t="s">
        <v>31</v>
      </c>
      <c r="F7" s="161" t="s">
        <v>31</v>
      </c>
      <c r="G7" s="161" t="s">
        <v>31</v>
      </c>
      <c r="H7" s="161" t="s">
        <v>31</v>
      </c>
      <c r="I7" s="161" t="s">
        <v>31</v>
      </c>
      <c r="K7" s="161" t="str">
        <f>'درآمد ناشی از فروش '!K7:Q7</f>
        <v>از ابتدای سال مالی تا پایان دی ماه</v>
      </c>
      <c r="L7" s="161" t="s">
        <v>32</v>
      </c>
      <c r="M7" s="161" t="s">
        <v>32</v>
      </c>
      <c r="N7" s="161" t="s">
        <v>32</v>
      </c>
      <c r="O7" s="161" t="s">
        <v>32</v>
      </c>
      <c r="P7" s="161" t="s">
        <v>32</v>
      </c>
      <c r="Q7" s="161" t="s">
        <v>32</v>
      </c>
    </row>
    <row r="8" spans="1:19" s="45" customFormat="1" ht="54.75" customHeight="1" thickBot="1">
      <c r="A8" s="161" t="s">
        <v>3</v>
      </c>
      <c r="C8" s="191" t="s">
        <v>6</v>
      </c>
      <c r="E8" s="191" t="s">
        <v>45</v>
      </c>
      <c r="G8" s="191" t="s">
        <v>46</v>
      </c>
      <c r="I8" s="191" t="s">
        <v>47</v>
      </c>
      <c r="K8" s="191" t="s">
        <v>6</v>
      </c>
      <c r="M8" s="191" t="s">
        <v>45</v>
      </c>
      <c r="O8" s="191" t="s">
        <v>46</v>
      </c>
      <c r="Q8" s="191" t="s">
        <v>47</v>
      </c>
    </row>
    <row r="9" spans="1:19" ht="34.5" customHeight="1">
      <c r="A9" s="47" t="s">
        <v>154</v>
      </c>
      <c r="C9" s="87">
        <v>3500000</v>
      </c>
      <c r="E9" s="24">
        <v>81064777500</v>
      </c>
      <c r="G9" s="24">
        <v>91452737455</v>
      </c>
      <c r="I9" s="24">
        <v>-10387959955</v>
      </c>
      <c r="K9" s="87">
        <v>3500000</v>
      </c>
      <c r="M9" s="24">
        <v>81064777500</v>
      </c>
      <c r="O9" s="24">
        <v>97749039435</v>
      </c>
      <c r="Q9" s="24">
        <v>-16684261935</v>
      </c>
      <c r="R9" s="184"/>
      <c r="S9" s="50"/>
    </row>
    <row r="10" spans="1:19" ht="34.5" customHeight="1">
      <c r="A10" s="47" t="s">
        <v>155</v>
      </c>
      <c r="C10" s="87">
        <v>30000000</v>
      </c>
      <c r="E10" s="24">
        <v>96323445000</v>
      </c>
      <c r="G10" s="24">
        <v>97904826435</v>
      </c>
      <c r="I10" s="24">
        <v>-1581381435</v>
      </c>
      <c r="K10" s="87">
        <v>30000000</v>
      </c>
      <c r="M10" s="24">
        <v>96323445000</v>
      </c>
      <c r="O10" s="24">
        <v>101385794657</v>
      </c>
      <c r="Q10" s="24">
        <v>-5062349657</v>
      </c>
      <c r="R10" s="184"/>
      <c r="S10" s="50"/>
    </row>
    <row r="11" spans="1:19" ht="34.5" customHeight="1">
      <c r="A11" s="47" t="s">
        <v>85</v>
      </c>
      <c r="C11" s="87">
        <v>2950000</v>
      </c>
      <c r="E11" s="24">
        <v>186767581275</v>
      </c>
      <c r="G11" s="24">
        <v>217477288527</v>
      </c>
      <c r="I11" s="24">
        <v>-30709707252</v>
      </c>
      <c r="K11" s="87">
        <v>2950000</v>
      </c>
      <c r="M11" s="24">
        <v>186767581275</v>
      </c>
      <c r="O11" s="24">
        <v>196845095593</v>
      </c>
      <c r="Q11" s="24">
        <v>-10077514318</v>
      </c>
      <c r="R11" s="184"/>
      <c r="S11" s="50"/>
    </row>
    <row r="12" spans="1:19" ht="34.5" customHeight="1">
      <c r="A12" s="47" t="s">
        <v>124</v>
      </c>
      <c r="C12" s="87">
        <v>4534567</v>
      </c>
      <c r="E12" s="24">
        <v>82804360815</v>
      </c>
      <c r="G12" s="24">
        <v>85824443653</v>
      </c>
      <c r="I12" s="24">
        <v>-3020082838</v>
      </c>
      <c r="K12" s="87">
        <v>4534567</v>
      </c>
      <c r="M12" s="24">
        <v>82804360815</v>
      </c>
      <c r="O12" s="24">
        <v>68916297136</v>
      </c>
      <c r="Q12" s="24">
        <v>13888063679</v>
      </c>
      <c r="R12" s="184"/>
      <c r="S12" s="50"/>
    </row>
    <row r="13" spans="1:19" ht="34.5" customHeight="1">
      <c r="A13" s="47" t="s">
        <v>94</v>
      </c>
      <c r="C13" s="87">
        <v>4500000</v>
      </c>
      <c r="E13" s="24">
        <v>107804722500</v>
      </c>
      <c r="F13" s="24"/>
      <c r="G13" s="24">
        <v>110597725790</v>
      </c>
      <c r="H13" s="24"/>
      <c r="I13" s="24">
        <v>-2793003290</v>
      </c>
      <c r="J13" s="24"/>
      <c r="K13" s="24">
        <v>4500000</v>
      </c>
      <c r="L13" s="24"/>
      <c r="M13" s="24">
        <v>107804722500</v>
      </c>
      <c r="O13" s="24">
        <v>114103033928</v>
      </c>
      <c r="Q13" s="24">
        <v>-6298311428</v>
      </c>
      <c r="R13" s="184"/>
      <c r="S13" s="50"/>
    </row>
    <row r="14" spans="1:19" ht="34.5" customHeight="1">
      <c r="A14" s="47" t="s">
        <v>87</v>
      </c>
      <c r="C14" s="87">
        <v>2523908</v>
      </c>
      <c r="E14" s="24">
        <v>45711989418</v>
      </c>
      <c r="F14" s="24"/>
      <c r="G14" s="24">
        <v>45461100342</v>
      </c>
      <c r="H14" s="24"/>
      <c r="I14" s="24">
        <v>250889075</v>
      </c>
      <c r="J14" s="24"/>
      <c r="K14" s="24">
        <v>2523908</v>
      </c>
      <c r="L14" s="24"/>
      <c r="M14" s="24">
        <v>45711989418</v>
      </c>
      <c r="O14" s="24">
        <v>43088446844</v>
      </c>
      <c r="Q14" s="24">
        <v>2623542573</v>
      </c>
      <c r="R14" s="113"/>
      <c r="S14" s="50"/>
    </row>
    <row r="15" spans="1:19" ht="34.5" customHeight="1">
      <c r="A15" s="47" t="s">
        <v>147</v>
      </c>
      <c r="C15" s="87">
        <v>900000</v>
      </c>
      <c r="E15" s="24">
        <v>147607478550</v>
      </c>
      <c r="F15" s="24"/>
      <c r="G15" s="24">
        <v>160159347900</v>
      </c>
      <c r="H15" s="24"/>
      <c r="I15" s="24">
        <v>-12551869350</v>
      </c>
      <c r="J15" s="24"/>
      <c r="K15" s="24">
        <v>900000</v>
      </c>
      <c r="L15" s="24"/>
      <c r="M15" s="24">
        <v>147607478550</v>
      </c>
      <c r="O15" s="24">
        <v>179797696513</v>
      </c>
      <c r="Q15" s="24">
        <v>-32190217963</v>
      </c>
      <c r="R15" s="184"/>
      <c r="S15" s="50"/>
    </row>
    <row r="16" spans="1:19" ht="34.5" customHeight="1">
      <c r="A16" s="47" t="s">
        <v>153</v>
      </c>
      <c r="C16" s="87">
        <v>149973</v>
      </c>
      <c r="E16" s="24">
        <v>6455192606</v>
      </c>
      <c r="F16" s="24"/>
      <c r="G16" s="24">
        <v>5465443172</v>
      </c>
      <c r="H16" s="24"/>
      <c r="I16" s="24">
        <v>989749434</v>
      </c>
      <c r="J16" s="24"/>
      <c r="K16" s="24">
        <v>149973</v>
      </c>
      <c r="L16" s="24"/>
      <c r="M16" s="24">
        <v>6455192606</v>
      </c>
      <c r="O16" s="24">
        <v>7109074991</v>
      </c>
      <c r="Q16" s="24">
        <v>-653882385</v>
      </c>
      <c r="R16" s="113"/>
      <c r="S16" s="50"/>
    </row>
    <row r="17" spans="1:21" ht="34.5" customHeight="1">
      <c r="A17" s="47" t="s">
        <v>92</v>
      </c>
      <c r="C17" s="87">
        <v>12000000</v>
      </c>
      <c r="E17" s="24">
        <v>167716116000</v>
      </c>
      <c r="F17" s="24"/>
      <c r="G17" s="24">
        <v>194710537800</v>
      </c>
      <c r="H17" s="24"/>
      <c r="I17" s="24">
        <v>-26994421800</v>
      </c>
      <c r="J17" s="24"/>
      <c r="K17" s="24">
        <v>12000000</v>
      </c>
      <c r="L17" s="24"/>
      <c r="M17" s="24">
        <v>167716116000</v>
      </c>
      <c r="O17" s="24">
        <v>234134125760</v>
      </c>
      <c r="Q17" s="24">
        <v>-66418009760</v>
      </c>
      <c r="R17" s="184"/>
      <c r="S17" s="50"/>
    </row>
    <row r="18" spans="1:21" ht="34.5" customHeight="1">
      <c r="A18" s="47" t="s">
        <v>107</v>
      </c>
      <c r="C18" s="87">
        <v>25000000</v>
      </c>
      <c r="E18" s="24">
        <v>122665770000</v>
      </c>
      <c r="F18" s="24"/>
      <c r="G18" s="24">
        <v>117559330183</v>
      </c>
      <c r="H18" s="24"/>
      <c r="I18" s="24">
        <v>5106439817</v>
      </c>
      <c r="J18" s="24"/>
      <c r="K18" s="24">
        <v>25000000</v>
      </c>
      <c r="L18" s="24"/>
      <c r="M18" s="24">
        <v>122665770000</v>
      </c>
      <c r="O18" s="24">
        <v>147158806639</v>
      </c>
      <c r="Q18" s="24">
        <v>-24493036639</v>
      </c>
      <c r="R18" s="184"/>
      <c r="S18" s="50"/>
    </row>
    <row r="19" spans="1:21" ht="34.5" customHeight="1">
      <c r="A19" s="47" t="s">
        <v>143</v>
      </c>
      <c r="C19" s="87">
        <v>303736</v>
      </c>
      <c r="E19" s="24">
        <v>8891802300</v>
      </c>
      <c r="F19" s="24"/>
      <c r="G19" s="24">
        <v>8956415057</v>
      </c>
      <c r="H19" s="24"/>
      <c r="I19" s="24">
        <v>-64612757</v>
      </c>
      <c r="J19" s="24"/>
      <c r="K19" s="24">
        <v>303736</v>
      </c>
      <c r="L19" s="24"/>
      <c r="M19" s="24">
        <v>8891802300</v>
      </c>
      <c r="O19" s="24">
        <v>6171439382</v>
      </c>
      <c r="Q19" s="24">
        <v>2720362918</v>
      </c>
      <c r="R19" s="184"/>
      <c r="S19" s="50"/>
    </row>
    <row r="20" spans="1:21" ht="34.5" customHeight="1">
      <c r="A20" s="47" t="s">
        <v>103</v>
      </c>
      <c r="C20" s="87">
        <v>1536666</v>
      </c>
      <c r="E20" s="24">
        <v>16894402581</v>
      </c>
      <c r="F20" s="24"/>
      <c r="G20" s="24">
        <v>22271282967</v>
      </c>
      <c r="H20" s="24"/>
      <c r="I20" s="24">
        <v>-5376880387</v>
      </c>
      <c r="J20" s="24"/>
      <c r="K20" s="24">
        <v>1536666</v>
      </c>
      <c r="L20" s="24"/>
      <c r="M20" s="24">
        <v>16894402581</v>
      </c>
      <c r="O20" s="24">
        <v>46577226354</v>
      </c>
      <c r="Q20" s="24">
        <v>-29682823774</v>
      </c>
      <c r="R20" s="184"/>
      <c r="S20" s="50"/>
    </row>
    <row r="21" spans="1:21" ht="34.5" customHeight="1">
      <c r="A21" s="47" t="s">
        <v>86</v>
      </c>
      <c r="C21" s="87">
        <v>4000000</v>
      </c>
      <c r="E21" s="24">
        <v>67833972000</v>
      </c>
      <c r="F21" s="24"/>
      <c r="G21" s="24">
        <v>81238538840</v>
      </c>
      <c r="H21" s="24"/>
      <c r="I21" s="24">
        <v>-13404566840</v>
      </c>
      <c r="J21" s="24"/>
      <c r="K21" s="24">
        <v>4000000</v>
      </c>
      <c r="L21" s="24"/>
      <c r="M21" s="24">
        <v>67833972000</v>
      </c>
      <c r="O21" s="24">
        <v>107837197141</v>
      </c>
      <c r="Q21" s="24">
        <v>-40003225141</v>
      </c>
      <c r="R21" s="184"/>
      <c r="S21" s="50"/>
    </row>
    <row r="22" spans="1:21" ht="34.5" customHeight="1">
      <c r="A22" s="47" t="s">
        <v>138</v>
      </c>
      <c r="C22" s="87">
        <v>4000000</v>
      </c>
      <c r="E22" s="24">
        <v>35070084000</v>
      </c>
      <c r="F22" s="24"/>
      <c r="G22" s="24">
        <v>36421992000</v>
      </c>
      <c r="H22" s="24"/>
      <c r="I22" s="24">
        <v>-1351908000</v>
      </c>
      <c r="J22" s="24"/>
      <c r="K22" s="24">
        <v>4000000</v>
      </c>
      <c r="L22" s="24"/>
      <c r="M22" s="24">
        <v>35070084000</v>
      </c>
      <c r="O22" s="24">
        <v>46999591257</v>
      </c>
      <c r="Q22" s="24">
        <v>-11929507257</v>
      </c>
      <c r="R22" s="184"/>
      <c r="S22" s="50"/>
    </row>
    <row r="23" spans="1:21" ht="34.5" customHeight="1">
      <c r="A23" s="47" t="s">
        <v>148</v>
      </c>
      <c r="C23" s="87">
        <v>2000000</v>
      </c>
      <c r="E23" s="24">
        <v>3844985400</v>
      </c>
      <c r="F23" s="24"/>
      <c r="G23" s="24">
        <v>3741604200</v>
      </c>
      <c r="H23" s="24"/>
      <c r="I23" s="24">
        <v>103381200</v>
      </c>
      <c r="J23" s="24"/>
      <c r="K23" s="24">
        <v>2000000</v>
      </c>
      <c r="L23" s="24"/>
      <c r="M23" s="24">
        <v>3844985400</v>
      </c>
      <c r="O23" s="24">
        <v>3592731304</v>
      </c>
      <c r="Q23" s="24">
        <v>252254096</v>
      </c>
      <c r="R23" s="113"/>
      <c r="S23" s="50"/>
    </row>
    <row r="24" spans="1:21" ht="34.5" customHeight="1">
      <c r="A24" s="47" t="s">
        <v>110</v>
      </c>
      <c r="C24" s="87">
        <v>50000</v>
      </c>
      <c r="E24" s="24">
        <v>464221350</v>
      </c>
      <c r="F24" s="24"/>
      <c r="G24" s="24">
        <v>470185650</v>
      </c>
      <c r="H24" s="24"/>
      <c r="I24" s="24">
        <v>-5964300</v>
      </c>
      <c r="J24" s="24"/>
      <c r="K24" s="24">
        <v>50000</v>
      </c>
      <c r="L24" s="24"/>
      <c r="M24" s="24">
        <v>464221350</v>
      </c>
      <c r="O24" s="24">
        <v>356891007</v>
      </c>
      <c r="Q24" s="24">
        <v>107330343</v>
      </c>
      <c r="R24" s="184"/>
      <c r="S24" s="50"/>
    </row>
    <row r="25" spans="1:21" ht="34.5" customHeight="1">
      <c r="A25" s="47" t="s">
        <v>104</v>
      </c>
      <c r="C25" s="87">
        <v>11100000</v>
      </c>
      <c r="E25" s="24">
        <v>161978459400</v>
      </c>
      <c r="F25" s="24"/>
      <c r="G25" s="24">
        <v>170033246550</v>
      </c>
      <c r="H25" s="24"/>
      <c r="I25" s="24">
        <v>-8054787150</v>
      </c>
      <c r="J25" s="24"/>
      <c r="K25" s="24">
        <v>11100000</v>
      </c>
      <c r="L25" s="24"/>
      <c r="M25" s="24">
        <v>161978459400</v>
      </c>
      <c r="O25" s="24">
        <v>202251028451</v>
      </c>
      <c r="Q25" s="24">
        <v>-40272569051</v>
      </c>
      <c r="R25" s="184"/>
      <c r="S25" s="50"/>
    </row>
    <row r="26" spans="1:21" ht="34.5" customHeight="1">
      <c r="A26" s="47" t="s">
        <v>91</v>
      </c>
      <c r="C26" s="87">
        <v>5722621</v>
      </c>
      <c r="E26" s="24">
        <v>85214799648</v>
      </c>
      <c r="F26" s="24"/>
      <c r="G26" s="24">
        <v>78883962223</v>
      </c>
      <c r="H26" s="24"/>
      <c r="I26" s="24">
        <v>6330837424</v>
      </c>
      <c r="J26" s="24"/>
      <c r="K26" s="24">
        <v>5722621</v>
      </c>
      <c r="L26" s="24"/>
      <c r="M26" s="24">
        <v>85214799648</v>
      </c>
      <c r="O26" s="24">
        <v>98143618789</v>
      </c>
      <c r="Q26" s="24">
        <v>-12928819142</v>
      </c>
      <c r="R26" s="113"/>
      <c r="S26" s="50"/>
    </row>
    <row r="27" spans="1:21" ht="34.5" customHeight="1">
      <c r="A27" s="47" t="s">
        <v>93</v>
      </c>
      <c r="C27" s="87">
        <v>12000000</v>
      </c>
      <c r="E27" s="24">
        <v>34032295800</v>
      </c>
      <c r="G27" s="24">
        <v>35249013000</v>
      </c>
      <c r="I27" s="24">
        <v>-1216717200</v>
      </c>
      <c r="K27" s="87">
        <v>12000000</v>
      </c>
      <c r="M27" s="24">
        <v>34032295800</v>
      </c>
      <c r="O27" s="24">
        <v>48119360512</v>
      </c>
      <c r="Q27" s="24">
        <v>-14087064712</v>
      </c>
      <c r="R27" s="184"/>
      <c r="S27" s="50"/>
      <c r="U27" s="24"/>
    </row>
    <row r="28" spans="1:21" ht="34.5" customHeight="1">
      <c r="A28" s="47" t="s">
        <v>88</v>
      </c>
      <c r="C28" s="87">
        <v>14800000</v>
      </c>
      <c r="E28" s="24">
        <v>190372503600</v>
      </c>
      <c r="G28" s="24">
        <v>217482582444</v>
      </c>
      <c r="I28" s="24">
        <v>-27110078844</v>
      </c>
      <c r="K28" s="87">
        <v>14800000</v>
      </c>
      <c r="M28" s="24">
        <v>190372503600</v>
      </c>
      <c r="O28" s="24">
        <v>185562320660</v>
      </c>
      <c r="Q28" s="24">
        <v>4810182940</v>
      </c>
      <c r="R28" s="184"/>
      <c r="S28" s="50"/>
    </row>
    <row r="29" spans="1:21" ht="34.5" customHeight="1">
      <c r="A29" s="47" t="s">
        <v>89</v>
      </c>
      <c r="C29" s="87">
        <v>13900000</v>
      </c>
      <c r="E29" s="24">
        <v>282840028650</v>
      </c>
      <c r="G29" s="24">
        <v>315855804101</v>
      </c>
      <c r="I29" s="24">
        <v>-33015775451</v>
      </c>
      <c r="K29" s="87">
        <v>13900000</v>
      </c>
      <c r="M29" s="24">
        <v>282840028650</v>
      </c>
      <c r="O29" s="24">
        <v>328047002990</v>
      </c>
      <c r="Q29" s="24">
        <v>-45206974340</v>
      </c>
      <c r="R29" s="184"/>
      <c r="S29" s="50"/>
    </row>
    <row r="30" spans="1:21" ht="34.5" customHeight="1">
      <c r="A30" s="47" t="s">
        <v>90</v>
      </c>
      <c r="C30" s="186">
        <v>0</v>
      </c>
      <c r="E30" s="186">
        <v>0</v>
      </c>
      <c r="G30" s="24">
        <v>-87715243</v>
      </c>
      <c r="I30" s="24">
        <v>87715243</v>
      </c>
      <c r="K30" s="186">
        <v>0</v>
      </c>
      <c r="L30" s="186"/>
      <c r="M30" s="186">
        <v>0</v>
      </c>
      <c r="N30" s="186"/>
      <c r="O30" s="186">
        <v>0</v>
      </c>
      <c r="P30" s="186"/>
      <c r="Q30" s="186">
        <v>0</v>
      </c>
      <c r="R30" s="50"/>
      <c r="S30" s="50"/>
    </row>
    <row r="31" spans="1:21" ht="34.5" customHeight="1">
      <c r="A31" s="47" t="s">
        <v>152</v>
      </c>
      <c r="C31" s="186">
        <v>0</v>
      </c>
      <c r="E31" s="186">
        <v>0</v>
      </c>
      <c r="G31" s="24">
        <v>-2280330956</v>
      </c>
      <c r="I31" s="24">
        <v>2280330956</v>
      </c>
      <c r="K31" s="186">
        <v>0</v>
      </c>
      <c r="L31" s="186"/>
      <c r="M31" s="186">
        <v>0</v>
      </c>
      <c r="N31" s="186"/>
      <c r="O31" s="186">
        <v>0</v>
      </c>
      <c r="P31" s="186"/>
      <c r="Q31" s="186">
        <v>0</v>
      </c>
      <c r="R31" s="184"/>
      <c r="S31" s="50"/>
    </row>
    <row r="32" spans="1:21" ht="38.25" customHeight="1" thickBot="1">
      <c r="E32" s="48">
        <f>SUM(E9:E31)</f>
        <v>1932358988393</v>
      </c>
      <c r="F32" s="36"/>
      <c r="G32" s="48">
        <f>SUM(G9:G31)</f>
        <v>2094849362090</v>
      </c>
      <c r="H32" s="36">
        <f>SUM(H9:H31)</f>
        <v>0</v>
      </c>
      <c r="I32" s="48">
        <f>SUM(I9:I31)</f>
        <v>-162490373700</v>
      </c>
      <c r="J32" s="44">
        <f>SUM(J9:J31)</f>
        <v>0</v>
      </c>
      <c r="L32" s="44">
        <f t="shared" ref="L32:P32" si="0">SUM(L9:L31)</f>
        <v>0</v>
      </c>
      <c r="M32" s="48">
        <f>SUM(M9:M31)</f>
        <v>1932358988393</v>
      </c>
      <c r="N32" s="48">
        <f t="shared" si="0"/>
        <v>0</v>
      </c>
      <c r="O32" s="48">
        <f>SUM(O9:O31)</f>
        <v>2263945819343</v>
      </c>
      <c r="P32" s="48">
        <f t="shared" si="0"/>
        <v>0</v>
      </c>
      <c r="Q32" s="48">
        <f>SUM(Q9:Q31)</f>
        <v>-331586830953</v>
      </c>
      <c r="R32" s="114"/>
      <c r="S32" s="50"/>
    </row>
    <row r="33" spans="9:17" ht="38.25" customHeight="1" thickTop="1">
      <c r="M33" s="49"/>
    </row>
    <row r="34" spans="9:17" ht="38.25" customHeight="1">
      <c r="I34" s="24"/>
      <c r="M34" s="49"/>
      <c r="Q34" s="24"/>
    </row>
    <row r="35" spans="9:17" ht="38.25" customHeight="1">
      <c r="I35" s="24"/>
      <c r="M35" s="49"/>
      <c r="Q35" s="24"/>
    </row>
    <row r="36" spans="9:17" ht="38.25" customHeight="1">
      <c r="I36" s="24"/>
      <c r="M36" s="49"/>
      <c r="Q36" s="24"/>
    </row>
    <row r="37" spans="9:17" ht="38.25" customHeight="1">
      <c r="M37" s="49"/>
      <c r="Q37" s="24"/>
    </row>
    <row r="38" spans="9:17" ht="38.25" customHeight="1">
      <c r="M38" s="49"/>
    </row>
    <row r="39" spans="9:17" ht="38.25" customHeight="1">
      <c r="M39" s="49"/>
    </row>
    <row r="40" spans="9:17" ht="38.25" customHeight="1">
      <c r="M40" s="49"/>
    </row>
    <row r="41" spans="9:17" ht="38.25" customHeight="1">
      <c r="M41" s="49"/>
    </row>
    <row r="42" spans="9:17" ht="38.25" customHeight="1">
      <c r="M42" s="49"/>
    </row>
    <row r="43" spans="9:17" ht="38.25" customHeight="1"/>
    <row r="44" spans="9:17" ht="38.25" customHeight="1"/>
    <row r="45" spans="9:17" ht="38.25" customHeight="1"/>
    <row r="46" spans="9:17" ht="38.25" customHeight="1"/>
    <row r="47" spans="9:17" ht="38.25" customHeight="1"/>
    <row r="48" spans="9:17" ht="38.25" customHeight="1"/>
    <row r="49" ht="38.25" customHeight="1"/>
  </sheetData>
  <sortState ref="A6:Q37">
    <sortCondition descending="1" ref="Q8:Q42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X73"/>
  <sheetViews>
    <sheetView rightToLeft="1" view="pageBreakPreview" zoomScale="40" zoomScaleNormal="100" zoomScaleSheetLayoutView="40" workbookViewId="0">
      <selection activeCell="C9" sqref="C9"/>
    </sheetView>
  </sheetViews>
  <sheetFormatPr defaultColWidth="9.140625" defaultRowHeight="27.75"/>
  <cols>
    <col min="1" max="1" width="74.140625" style="36" bestFit="1" customWidth="1"/>
    <col min="2" max="2" width="1" style="36" customWidth="1"/>
    <col min="3" max="3" width="39.140625" style="36" bestFit="1" customWidth="1"/>
    <col min="4" max="4" width="1" style="36" customWidth="1"/>
    <col min="5" max="5" width="45.5703125" style="36" bestFit="1" customWidth="1"/>
    <col min="6" max="6" width="1" style="36" customWidth="1"/>
    <col min="7" max="7" width="44.140625" style="36" bestFit="1" customWidth="1"/>
    <col min="8" max="8" width="1" style="36" customWidth="1"/>
    <col min="9" max="9" width="43.7109375" style="36" bestFit="1" customWidth="1"/>
    <col min="10" max="10" width="1" style="36" customWidth="1"/>
    <col min="11" max="11" width="17.140625" style="37" bestFit="1" customWidth="1"/>
    <col min="12" max="12" width="1" style="36" customWidth="1"/>
    <col min="13" max="13" width="44.140625" style="36" bestFit="1" customWidth="1"/>
    <col min="14" max="14" width="1" style="36" customWidth="1"/>
    <col min="15" max="15" width="44.42578125" style="36" bestFit="1" customWidth="1"/>
    <col min="16" max="16" width="1.5703125" style="36" customWidth="1"/>
    <col min="17" max="17" width="44" style="36" customWidth="1"/>
    <col min="18" max="18" width="1" style="36" customWidth="1"/>
    <col min="19" max="19" width="43.42578125" style="36" customWidth="1"/>
    <col min="20" max="20" width="1" style="36" customWidth="1"/>
    <col min="21" max="21" width="19.42578125" style="37" customWidth="1"/>
    <col min="22" max="22" width="1" style="36" customWidth="1"/>
    <col min="23" max="23" width="32" style="36" bestFit="1" customWidth="1"/>
    <col min="24" max="16384" width="9.140625" style="36"/>
  </cols>
  <sheetData>
    <row r="2" spans="1:24" s="30" customFormat="1" ht="78">
      <c r="A2" s="169" t="s">
        <v>67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</row>
    <row r="3" spans="1:24" s="30" customFormat="1" ht="78">
      <c r="A3" s="169" t="s">
        <v>29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</row>
    <row r="4" spans="1:24" s="30" customFormat="1" ht="78">
      <c r="A4" s="169" t="str">
        <f>'درآمد ناشی از تغییر قیمت اوراق '!A4:Q4</f>
        <v>برای ماه منتهی به 1400/10/30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</row>
    <row r="5" spans="1:24" s="32" customFormat="1" ht="36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4" s="33" customFormat="1" ht="53.25">
      <c r="A6" s="172" t="s">
        <v>80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U6" s="34"/>
    </row>
    <row r="7" spans="1:24" ht="40.5">
      <c r="A7" s="120"/>
      <c r="B7" s="120"/>
      <c r="C7" s="120"/>
      <c r="D7" s="120"/>
      <c r="E7" s="120"/>
      <c r="F7" s="120"/>
      <c r="G7" s="120"/>
      <c r="H7" s="120"/>
      <c r="I7" s="35"/>
      <c r="J7" s="120"/>
      <c r="K7" s="79"/>
      <c r="L7" s="120"/>
      <c r="M7" s="120"/>
      <c r="N7" s="120"/>
      <c r="O7" s="120"/>
      <c r="P7" s="120"/>
      <c r="Q7" s="120"/>
      <c r="R7" s="120"/>
      <c r="S7" s="35"/>
    </row>
    <row r="8" spans="1:24" s="33" customFormat="1" ht="46.5" customHeight="1" thickBot="1">
      <c r="A8" s="170" t="s">
        <v>3</v>
      </c>
      <c r="C8" s="171" t="s">
        <v>161</v>
      </c>
      <c r="D8" s="171" t="s">
        <v>31</v>
      </c>
      <c r="E8" s="171" t="s">
        <v>31</v>
      </c>
      <c r="F8" s="171" t="s">
        <v>31</v>
      </c>
      <c r="G8" s="171" t="s">
        <v>31</v>
      </c>
      <c r="H8" s="171" t="s">
        <v>31</v>
      </c>
      <c r="I8" s="171" t="s">
        <v>31</v>
      </c>
      <c r="J8" s="171" t="s">
        <v>31</v>
      </c>
      <c r="K8" s="171" t="s">
        <v>31</v>
      </c>
      <c r="M8" s="171" t="s">
        <v>162</v>
      </c>
      <c r="N8" s="171" t="s">
        <v>32</v>
      </c>
      <c r="O8" s="171" t="s">
        <v>32</v>
      </c>
      <c r="P8" s="171" t="s">
        <v>32</v>
      </c>
      <c r="Q8" s="171" t="s">
        <v>32</v>
      </c>
      <c r="R8" s="171" t="s">
        <v>32</v>
      </c>
      <c r="S8" s="171" t="s">
        <v>32</v>
      </c>
      <c r="T8" s="171" t="s">
        <v>32</v>
      </c>
      <c r="U8" s="171" t="s">
        <v>32</v>
      </c>
    </row>
    <row r="9" spans="1:24" s="38" customFormat="1" ht="76.5" customHeight="1" thickBot="1">
      <c r="A9" s="171" t="s">
        <v>3</v>
      </c>
      <c r="C9" s="39" t="s">
        <v>49</v>
      </c>
      <c r="E9" s="39" t="s">
        <v>50</v>
      </c>
      <c r="G9" s="39" t="s">
        <v>51</v>
      </c>
      <c r="I9" s="39" t="s">
        <v>22</v>
      </c>
      <c r="K9" s="39" t="s">
        <v>52</v>
      </c>
      <c r="M9" s="39" t="s">
        <v>49</v>
      </c>
      <c r="O9" s="39" t="s">
        <v>50</v>
      </c>
      <c r="Q9" s="39" t="s">
        <v>51</v>
      </c>
      <c r="S9" s="39" t="s">
        <v>22</v>
      </c>
      <c r="U9" s="39" t="s">
        <v>52</v>
      </c>
    </row>
    <row r="10" spans="1:24" s="40" customFormat="1" ht="51" customHeight="1">
      <c r="A10" s="192" t="s">
        <v>90</v>
      </c>
      <c r="C10" s="193">
        <v>0</v>
      </c>
      <c r="E10" s="78">
        <v>87715243</v>
      </c>
      <c r="G10" s="78">
        <v>25912182</v>
      </c>
      <c r="I10" s="78">
        <f>C10+E10+G10</f>
        <v>113627425</v>
      </c>
      <c r="K10" s="194">
        <v>-5.9999999999999995E-4</v>
      </c>
      <c r="M10" s="78">
        <v>5200014756</v>
      </c>
      <c r="O10" s="193">
        <v>0</v>
      </c>
      <c r="Q10" s="78">
        <v>-7743074702</v>
      </c>
      <c r="S10" s="78">
        <f>M10+O10+Q10</f>
        <v>-2543059946</v>
      </c>
      <c r="U10" s="194">
        <v>4.3400000000000001E-2</v>
      </c>
      <c r="W10" s="78"/>
      <c r="X10" s="78"/>
    </row>
    <row r="11" spans="1:24" s="40" customFormat="1" ht="51" customHeight="1">
      <c r="A11" s="192" t="s">
        <v>91</v>
      </c>
      <c r="C11" s="193">
        <v>0</v>
      </c>
      <c r="E11" s="78">
        <v>6330837424</v>
      </c>
      <c r="G11" s="78">
        <v>-7273910668</v>
      </c>
      <c r="I11" s="78">
        <f t="shared" ref="I11:I52" si="0">C11+E11+G11</f>
        <v>-943073244</v>
      </c>
      <c r="K11" s="194">
        <v>5.3E-3</v>
      </c>
      <c r="M11" s="78">
        <v>1322818792</v>
      </c>
      <c r="O11" s="78">
        <v>-12928819142</v>
      </c>
      <c r="Q11" s="78">
        <v>-6312669596</v>
      </c>
      <c r="S11" s="78">
        <f t="shared" ref="S11:S52" si="1">M11+O11+Q11</f>
        <v>-17918669946</v>
      </c>
      <c r="U11" s="194">
        <v>0.30570000000000003</v>
      </c>
      <c r="W11" s="78"/>
      <c r="X11" s="78"/>
    </row>
    <row r="12" spans="1:24" s="40" customFormat="1" ht="51" customHeight="1">
      <c r="A12" s="192" t="s">
        <v>107</v>
      </c>
      <c r="C12" s="193">
        <v>0</v>
      </c>
      <c r="E12" s="78">
        <v>5106439817</v>
      </c>
      <c r="G12" s="78">
        <v>-6771365734</v>
      </c>
      <c r="I12" s="78">
        <f t="shared" si="0"/>
        <v>-1664925917</v>
      </c>
      <c r="K12" s="194">
        <v>9.2999999999999992E-3</v>
      </c>
      <c r="M12" s="78">
        <v>2000000000</v>
      </c>
      <c r="O12" s="78">
        <v>-24493036639</v>
      </c>
      <c r="Q12" s="78">
        <v>-6729342054</v>
      </c>
      <c r="S12" s="78">
        <f t="shared" si="1"/>
        <v>-29222378693</v>
      </c>
      <c r="U12" s="194">
        <v>0.49859999999999999</v>
      </c>
      <c r="W12" s="78"/>
      <c r="X12" s="78"/>
    </row>
    <row r="13" spans="1:24" s="40" customFormat="1" ht="51" customHeight="1">
      <c r="A13" s="192" t="s">
        <v>86</v>
      </c>
      <c r="C13" s="193">
        <v>0</v>
      </c>
      <c r="E13" s="78">
        <v>-13404566840</v>
      </c>
      <c r="G13" s="78">
        <v>-1620434061</v>
      </c>
      <c r="I13" s="78">
        <f t="shared" si="0"/>
        <v>-15025000901</v>
      </c>
      <c r="K13" s="194">
        <v>8.3699999999999997E-2</v>
      </c>
      <c r="M13" s="78">
        <v>2294285714</v>
      </c>
      <c r="O13" s="78">
        <v>-40003225141</v>
      </c>
      <c r="Q13" s="78">
        <v>352839345</v>
      </c>
      <c r="S13" s="78">
        <f t="shared" si="1"/>
        <v>-37356100082</v>
      </c>
      <c r="U13" s="194">
        <v>0.63739999999999997</v>
      </c>
      <c r="W13" s="78"/>
      <c r="X13" s="78"/>
    </row>
    <row r="14" spans="1:24" s="40" customFormat="1" ht="51" customHeight="1">
      <c r="A14" s="192" t="s">
        <v>152</v>
      </c>
      <c r="C14" s="193">
        <v>0</v>
      </c>
      <c r="E14" s="78">
        <v>2280330956</v>
      </c>
      <c r="G14" s="78">
        <v>-30265651</v>
      </c>
      <c r="I14" s="78">
        <f t="shared" si="0"/>
        <v>2250065305</v>
      </c>
      <c r="K14" s="194">
        <v>-1.2500000000000001E-2</v>
      </c>
      <c r="M14" s="193">
        <v>0</v>
      </c>
      <c r="O14" s="193">
        <v>0</v>
      </c>
      <c r="Q14" s="78">
        <v>-30265651</v>
      </c>
      <c r="S14" s="78">
        <f t="shared" si="1"/>
        <v>-30265651</v>
      </c>
      <c r="U14" s="194">
        <v>5.0000000000000001E-4</v>
      </c>
      <c r="W14" s="78"/>
      <c r="X14" s="78"/>
    </row>
    <row r="15" spans="1:24" s="40" customFormat="1" ht="51" customHeight="1">
      <c r="A15" s="192" t="s">
        <v>88</v>
      </c>
      <c r="C15" s="193">
        <v>0</v>
      </c>
      <c r="E15" s="78">
        <v>-27110078844</v>
      </c>
      <c r="G15" s="78">
        <v>1451307957</v>
      </c>
      <c r="I15" s="78">
        <f t="shared" si="0"/>
        <v>-25658770887</v>
      </c>
      <c r="K15" s="194">
        <v>0.1429</v>
      </c>
      <c r="M15" s="193">
        <v>0</v>
      </c>
      <c r="O15" s="78">
        <v>4810182940</v>
      </c>
      <c r="Q15" s="78">
        <v>11742418526</v>
      </c>
      <c r="S15" s="78">
        <f t="shared" si="1"/>
        <v>16552601466</v>
      </c>
      <c r="U15" s="194">
        <v>-0.28239999999999998</v>
      </c>
      <c r="W15" s="78"/>
      <c r="X15" s="78"/>
    </row>
    <row r="16" spans="1:24" s="40" customFormat="1" ht="51" customHeight="1">
      <c r="A16" s="192" t="s">
        <v>153</v>
      </c>
      <c r="C16" s="193">
        <v>0</v>
      </c>
      <c r="E16" s="78">
        <v>989749434</v>
      </c>
      <c r="G16" s="78">
        <v>-346082444</v>
      </c>
      <c r="I16" s="78">
        <f t="shared" si="0"/>
        <v>643666990</v>
      </c>
      <c r="K16" s="194">
        <v>-3.5999999999999999E-3</v>
      </c>
      <c r="M16" s="193">
        <v>0</v>
      </c>
      <c r="O16" s="78">
        <v>-653882385</v>
      </c>
      <c r="Q16" s="78">
        <v>-531241687</v>
      </c>
      <c r="S16" s="78">
        <f t="shared" si="1"/>
        <v>-1185124072</v>
      </c>
      <c r="U16" s="194">
        <v>2.0199999999999999E-2</v>
      </c>
      <c r="W16" s="78"/>
      <c r="X16" s="78"/>
    </row>
    <row r="17" spans="1:24" s="40" customFormat="1" ht="51" customHeight="1">
      <c r="A17" s="192" t="s">
        <v>85</v>
      </c>
      <c r="C17" s="193">
        <v>0</v>
      </c>
      <c r="E17" s="78">
        <v>-30709707252</v>
      </c>
      <c r="G17" s="78">
        <v>85590441</v>
      </c>
      <c r="I17" s="78">
        <f t="shared" si="0"/>
        <v>-30624116811</v>
      </c>
      <c r="K17" s="194">
        <v>0.1706</v>
      </c>
      <c r="M17" s="78">
        <v>4270000000</v>
      </c>
      <c r="O17" s="78">
        <v>-10077514318</v>
      </c>
      <c r="Q17" s="78">
        <v>48960723765</v>
      </c>
      <c r="S17" s="78">
        <f t="shared" si="1"/>
        <v>43153209447</v>
      </c>
      <c r="U17" s="194">
        <v>-0.73629999999999995</v>
      </c>
      <c r="W17" s="78"/>
      <c r="X17" s="78"/>
    </row>
    <row r="18" spans="1:24" s="40" customFormat="1" ht="51" customHeight="1">
      <c r="A18" s="192" t="s">
        <v>89</v>
      </c>
      <c r="C18" s="193">
        <v>0</v>
      </c>
      <c r="E18" s="78">
        <v>-33015775451</v>
      </c>
      <c r="G18" s="78">
        <v>-3774433936</v>
      </c>
      <c r="I18" s="78">
        <f t="shared" si="0"/>
        <v>-36790209387</v>
      </c>
      <c r="K18" s="194">
        <v>0.2049</v>
      </c>
      <c r="M18" s="78">
        <v>30404000000</v>
      </c>
      <c r="O18" s="78">
        <v>-45206974340</v>
      </c>
      <c r="Q18" s="78">
        <v>-368875862</v>
      </c>
      <c r="S18" s="78">
        <f t="shared" si="1"/>
        <v>-15171850202</v>
      </c>
      <c r="U18" s="194">
        <v>0.25890000000000002</v>
      </c>
      <c r="W18" s="78"/>
      <c r="X18" s="78"/>
    </row>
    <row r="19" spans="1:24" s="40" customFormat="1" ht="51" customHeight="1">
      <c r="A19" s="192" t="s">
        <v>94</v>
      </c>
      <c r="C19" s="193">
        <v>0</v>
      </c>
      <c r="E19" s="78">
        <v>-2793003290</v>
      </c>
      <c r="G19" s="193">
        <v>0</v>
      </c>
      <c r="I19" s="78">
        <f t="shared" si="0"/>
        <v>-2793003290</v>
      </c>
      <c r="K19" s="194">
        <v>1.5599999999999999E-2</v>
      </c>
      <c r="M19" s="78">
        <v>1320000000</v>
      </c>
      <c r="O19" s="78">
        <v>-6298311428</v>
      </c>
      <c r="Q19" s="78">
        <v>5600429428</v>
      </c>
      <c r="S19" s="78">
        <f t="shared" si="1"/>
        <v>622118000</v>
      </c>
      <c r="U19" s="194">
        <v>-1.06E-2</v>
      </c>
      <c r="W19" s="78"/>
      <c r="X19" s="78"/>
    </row>
    <row r="20" spans="1:24" s="40" customFormat="1" ht="51" customHeight="1">
      <c r="A20" s="192" t="s">
        <v>109</v>
      </c>
      <c r="C20" s="193">
        <v>0</v>
      </c>
      <c r="E20" s="193">
        <v>0</v>
      </c>
      <c r="G20" s="193">
        <v>0</v>
      </c>
      <c r="I20" s="78">
        <f t="shared" si="0"/>
        <v>0</v>
      </c>
      <c r="K20" s="194">
        <v>0</v>
      </c>
      <c r="M20" s="78">
        <v>4050000000</v>
      </c>
      <c r="O20" s="193">
        <v>0</v>
      </c>
      <c r="Q20" s="78">
        <v>-4881775851</v>
      </c>
      <c r="S20" s="78">
        <f t="shared" si="1"/>
        <v>-831775851</v>
      </c>
      <c r="U20" s="194">
        <v>1.4200000000000001E-2</v>
      </c>
      <c r="W20" s="78"/>
      <c r="X20" s="78"/>
    </row>
    <row r="21" spans="1:24" s="40" customFormat="1" ht="51" customHeight="1">
      <c r="A21" s="192" t="s">
        <v>115</v>
      </c>
      <c r="C21" s="193">
        <v>0</v>
      </c>
      <c r="E21" s="193">
        <v>0</v>
      </c>
      <c r="G21" s="193">
        <v>0</v>
      </c>
      <c r="I21" s="78">
        <f t="shared" si="0"/>
        <v>0</v>
      </c>
      <c r="K21" s="194">
        <v>0</v>
      </c>
      <c r="M21" s="193">
        <v>0</v>
      </c>
      <c r="O21" s="193">
        <v>0</v>
      </c>
      <c r="Q21" s="78">
        <v>902944216</v>
      </c>
      <c r="S21" s="78">
        <f t="shared" si="1"/>
        <v>902944216</v>
      </c>
      <c r="U21" s="194">
        <v>-1.54E-2</v>
      </c>
      <c r="W21" s="78"/>
      <c r="X21" s="78"/>
    </row>
    <row r="22" spans="1:24" s="40" customFormat="1" ht="51" customHeight="1">
      <c r="A22" s="192" t="s">
        <v>148</v>
      </c>
      <c r="C22" s="193">
        <v>0</v>
      </c>
      <c r="E22" s="78">
        <v>103381200</v>
      </c>
      <c r="G22" s="193">
        <v>0</v>
      </c>
      <c r="I22" s="78">
        <f t="shared" si="0"/>
        <v>103381200</v>
      </c>
      <c r="K22" s="194">
        <v>-5.9999999999999995E-4</v>
      </c>
      <c r="M22" s="193">
        <v>0</v>
      </c>
      <c r="O22" s="78">
        <v>252254096</v>
      </c>
      <c r="Q22" s="78">
        <v>3062364042</v>
      </c>
      <c r="S22" s="78">
        <f t="shared" si="1"/>
        <v>3314618138</v>
      </c>
      <c r="U22" s="194">
        <v>-5.6599999999999998E-2</v>
      </c>
      <c r="W22" s="78"/>
      <c r="X22" s="78"/>
    </row>
    <row r="23" spans="1:24" s="40" customFormat="1" ht="51" customHeight="1">
      <c r="A23" s="192" t="s">
        <v>102</v>
      </c>
      <c r="C23" s="193">
        <v>0</v>
      </c>
      <c r="E23" s="193">
        <v>0</v>
      </c>
      <c r="G23" s="193">
        <v>0</v>
      </c>
      <c r="I23" s="78">
        <f t="shared" si="0"/>
        <v>0</v>
      </c>
      <c r="K23" s="194">
        <v>0</v>
      </c>
      <c r="M23" s="78">
        <v>3660600000</v>
      </c>
      <c r="O23" s="193">
        <v>0</v>
      </c>
      <c r="Q23" s="78">
        <v>12012400649</v>
      </c>
      <c r="S23" s="78">
        <f t="shared" si="1"/>
        <v>15673000649</v>
      </c>
      <c r="U23" s="194">
        <v>-0.26740000000000003</v>
      </c>
      <c r="W23" s="78"/>
      <c r="X23" s="78"/>
    </row>
    <row r="24" spans="1:24" s="40" customFormat="1" ht="51" customHeight="1">
      <c r="A24" s="192" t="s">
        <v>139</v>
      </c>
      <c r="C24" s="193">
        <v>0</v>
      </c>
      <c r="E24" s="193">
        <v>0</v>
      </c>
      <c r="G24" s="193">
        <v>0</v>
      </c>
      <c r="I24" s="78">
        <f t="shared" si="0"/>
        <v>0</v>
      </c>
      <c r="K24" s="194">
        <v>0</v>
      </c>
      <c r="M24" s="193">
        <v>0</v>
      </c>
      <c r="O24" s="193">
        <v>0</v>
      </c>
      <c r="Q24" s="78">
        <v>61324321</v>
      </c>
      <c r="S24" s="78">
        <f t="shared" si="1"/>
        <v>61324321</v>
      </c>
      <c r="U24" s="194">
        <v>-1E-3</v>
      </c>
      <c r="W24" s="78"/>
      <c r="X24" s="78"/>
    </row>
    <row r="25" spans="1:24" s="40" customFormat="1" ht="51" customHeight="1">
      <c r="A25" s="192" t="s">
        <v>110</v>
      </c>
      <c r="C25" s="193">
        <v>0</v>
      </c>
      <c r="E25" s="78">
        <v>-5964300</v>
      </c>
      <c r="G25" s="193">
        <v>0</v>
      </c>
      <c r="I25" s="78">
        <f t="shared" si="0"/>
        <v>-5964300</v>
      </c>
      <c r="K25" s="194">
        <v>0</v>
      </c>
      <c r="M25" s="78">
        <v>3135000000</v>
      </c>
      <c r="O25" s="78">
        <v>107330343</v>
      </c>
      <c r="Q25" s="78">
        <v>13631779313</v>
      </c>
      <c r="S25" s="78">
        <f t="shared" si="1"/>
        <v>16874109656</v>
      </c>
      <c r="U25" s="194">
        <v>-0.28789999999999999</v>
      </c>
      <c r="W25" s="78"/>
      <c r="X25" s="78"/>
    </row>
    <row r="26" spans="1:24" s="40" customFormat="1" ht="51" customHeight="1">
      <c r="A26" s="192" t="s">
        <v>144</v>
      </c>
      <c r="C26" s="193">
        <v>0</v>
      </c>
      <c r="E26" s="193">
        <v>0</v>
      </c>
      <c r="G26" s="193">
        <v>0</v>
      </c>
      <c r="I26" s="78">
        <f t="shared" si="0"/>
        <v>0</v>
      </c>
      <c r="K26" s="194">
        <v>0</v>
      </c>
      <c r="M26" s="193">
        <v>0</v>
      </c>
      <c r="O26" s="193">
        <v>0</v>
      </c>
      <c r="Q26" s="78">
        <v>-1340109721</v>
      </c>
      <c r="S26" s="78">
        <f t="shared" si="1"/>
        <v>-1340109721</v>
      </c>
      <c r="U26" s="194">
        <v>2.29E-2</v>
      </c>
      <c r="W26" s="78"/>
      <c r="X26" s="78"/>
    </row>
    <row r="27" spans="1:24" s="40" customFormat="1" ht="51" customHeight="1">
      <c r="A27" s="192" t="s">
        <v>118</v>
      </c>
      <c r="C27" s="193">
        <v>0</v>
      </c>
      <c r="E27" s="193">
        <v>0</v>
      </c>
      <c r="G27" s="193">
        <v>0</v>
      </c>
      <c r="I27" s="78">
        <f t="shared" si="0"/>
        <v>0</v>
      </c>
      <c r="K27" s="194">
        <v>0</v>
      </c>
      <c r="M27" s="193">
        <v>0</v>
      </c>
      <c r="O27" s="193">
        <v>0</v>
      </c>
      <c r="Q27" s="78">
        <v>2035227656</v>
      </c>
      <c r="S27" s="78">
        <f t="shared" si="1"/>
        <v>2035227656</v>
      </c>
      <c r="U27" s="194">
        <v>-3.4700000000000002E-2</v>
      </c>
      <c r="W27" s="78"/>
      <c r="X27" s="78"/>
    </row>
    <row r="28" spans="1:24" s="40" customFormat="1" ht="51" customHeight="1">
      <c r="A28" s="192" t="s">
        <v>87</v>
      </c>
      <c r="C28" s="193">
        <v>0</v>
      </c>
      <c r="E28" s="78">
        <v>250889075</v>
      </c>
      <c r="G28" s="193">
        <v>0</v>
      </c>
      <c r="I28" s="78">
        <f t="shared" si="0"/>
        <v>250889075</v>
      </c>
      <c r="K28" s="194">
        <v>-1.4E-3</v>
      </c>
      <c r="M28" s="193">
        <v>0</v>
      </c>
      <c r="O28" s="78">
        <v>2623542573</v>
      </c>
      <c r="Q28" s="78">
        <v>14701642871</v>
      </c>
      <c r="S28" s="78">
        <f t="shared" si="1"/>
        <v>17325185444</v>
      </c>
      <c r="U28" s="194">
        <v>-0.29559999999999997</v>
      </c>
      <c r="W28" s="78"/>
      <c r="X28" s="78"/>
    </row>
    <row r="29" spans="1:24" s="40" customFormat="1" ht="51" customHeight="1">
      <c r="A29" s="192" t="s">
        <v>128</v>
      </c>
      <c r="C29" s="193">
        <v>0</v>
      </c>
      <c r="E29" s="193">
        <v>0</v>
      </c>
      <c r="G29" s="193">
        <v>0</v>
      </c>
      <c r="I29" s="78">
        <f t="shared" si="0"/>
        <v>0</v>
      </c>
      <c r="K29" s="194">
        <v>0</v>
      </c>
      <c r="M29" s="193">
        <v>0</v>
      </c>
      <c r="O29" s="193">
        <v>0</v>
      </c>
      <c r="Q29" s="78">
        <v>118525892</v>
      </c>
      <c r="S29" s="78">
        <f t="shared" si="1"/>
        <v>118525892</v>
      </c>
      <c r="U29" s="194">
        <v>-2E-3</v>
      </c>
      <c r="W29" s="78"/>
      <c r="X29" s="78"/>
    </row>
    <row r="30" spans="1:24" s="40" customFormat="1" ht="51" customHeight="1">
      <c r="A30" s="192" t="s">
        <v>141</v>
      </c>
      <c r="C30" s="193">
        <v>0</v>
      </c>
      <c r="E30" s="193">
        <v>0</v>
      </c>
      <c r="G30" s="193">
        <v>0</v>
      </c>
      <c r="I30" s="78">
        <f t="shared" si="0"/>
        <v>0</v>
      </c>
      <c r="K30" s="194">
        <v>0</v>
      </c>
      <c r="M30" s="193">
        <v>0</v>
      </c>
      <c r="O30" s="193">
        <v>0</v>
      </c>
      <c r="Q30" s="78">
        <v>75795108</v>
      </c>
      <c r="S30" s="78">
        <f t="shared" si="1"/>
        <v>75795108</v>
      </c>
      <c r="U30" s="194">
        <v>-1.2999999999999999E-3</v>
      </c>
      <c r="W30" s="78"/>
      <c r="X30" s="78"/>
    </row>
    <row r="31" spans="1:24" s="40" customFormat="1" ht="51" customHeight="1">
      <c r="A31" s="192" t="s">
        <v>127</v>
      </c>
      <c r="C31" s="193">
        <v>0</v>
      </c>
      <c r="E31" s="193">
        <v>0</v>
      </c>
      <c r="G31" s="193">
        <v>0</v>
      </c>
      <c r="I31" s="78">
        <f t="shared" si="0"/>
        <v>0</v>
      </c>
      <c r="K31" s="194">
        <v>0</v>
      </c>
      <c r="M31" s="193">
        <v>0</v>
      </c>
      <c r="O31" s="193">
        <v>0</v>
      </c>
      <c r="Q31" s="78">
        <v>-6939484078</v>
      </c>
      <c r="S31" s="78">
        <f t="shared" si="1"/>
        <v>-6939484078</v>
      </c>
      <c r="U31" s="194">
        <v>0.11840000000000001</v>
      </c>
      <c r="W31" s="78"/>
      <c r="X31" s="78"/>
    </row>
    <row r="32" spans="1:24" s="40" customFormat="1" ht="51" customHeight="1">
      <c r="A32" s="192" t="s">
        <v>93</v>
      </c>
      <c r="C32" s="193">
        <v>0</v>
      </c>
      <c r="E32" s="78">
        <v>-1216717200</v>
      </c>
      <c r="G32" s="193">
        <v>0</v>
      </c>
      <c r="I32" s="78">
        <f t="shared" si="0"/>
        <v>-1216717200</v>
      </c>
      <c r="K32" s="194">
        <v>6.7999999999999996E-3</v>
      </c>
      <c r="M32" s="78">
        <v>1320000000</v>
      </c>
      <c r="O32" s="78">
        <v>-14087064712</v>
      </c>
      <c r="Q32" s="78">
        <v>-22048234937</v>
      </c>
      <c r="S32" s="78">
        <f t="shared" si="1"/>
        <v>-34815299649</v>
      </c>
      <c r="U32" s="194">
        <v>0.59409999999999996</v>
      </c>
      <c r="W32" s="78"/>
      <c r="X32" s="78"/>
    </row>
    <row r="33" spans="1:24" s="40" customFormat="1" ht="51" customHeight="1">
      <c r="A33" s="192" t="s">
        <v>84</v>
      </c>
      <c r="C33" s="193">
        <v>0</v>
      </c>
      <c r="E33" s="193">
        <v>0</v>
      </c>
      <c r="G33" s="193">
        <v>0</v>
      </c>
      <c r="I33" s="78">
        <f t="shared" si="0"/>
        <v>0</v>
      </c>
      <c r="K33" s="194">
        <v>0</v>
      </c>
      <c r="M33" s="193">
        <v>0</v>
      </c>
      <c r="O33" s="193">
        <v>0</v>
      </c>
      <c r="Q33" s="78">
        <v>72266048452</v>
      </c>
      <c r="S33" s="78">
        <f t="shared" si="1"/>
        <v>72266048452</v>
      </c>
      <c r="U33" s="194">
        <v>-1.2331000000000001</v>
      </c>
      <c r="W33" s="78"/>
      <c r="X33" s="78"/>
    </row>
    <row r="34" spans="1:24" s="40" customFormat="1" ht="51" customHeight="1">
      <c r="A34" s="192" t="s">
        <v>116</v>
      </c>
      <c r="C34" s="193">
        <v>0</v>
      </c>
      <c r="E34" s="193">
        <v>0</v>
      </c>
      <c r="G34" s="193">
        <v>0</v>
      </c>
      <c r="I34" s="78">
        <f t="shared" si="0"/>
        <v>0</v>
      </c>
      <c r="K34" s="194">
        <v>0</v>
      </c>
      <c r="M34" s="193">
        <v>0</v>
      </c>
      <c r="O34" s="193">
        <v>0</v>
      </c>
      <c r="Q34" s="78">
        <v>-9826836433</v>
      </c>
      <c r="S34" s="78">
        <f t="shared" si="1"/>
        <v>-9826836433</v>
      </c>
      <c r="U34" s="194">
        <v>0.16769999999999999</v>
      </c>
      <c r="W34" s="78"/>
      <c r="X34" s="78"/>
    </row>
    <row r="35" spans="1:24" s="40" customFormat="1" ht="51" customHeight="1">
      <c r="A35" s="192" t="s">
        <v>124</v>
      </c>
      <c r="C35" s="193">
        <v>0</v>
      </c>
      <c r="E35" s="78">
        <v>-3020082838</v>
      </c>
      <c r="G35" s="193">
        <v>0</v>
      </c>
      <c r="I35" s="78">
        <f t="shared" si="0"/>
        <v>-3020082838</v>
      </c>
      <c r="K35" s="194">
        <v>1.6799999999999999E-2</v>
      </c>
      <c r="M35" s="193">
        <v>0</v>
      </c>
      <c r="O35" s="78">
        <v>13888063679</v>
      </c>
      <c r="Q35" s="78">
        <v>4371753983</v>
      </c>
      <c r="S35" s="78">
        <f t="shared" si="1"/>
        <v>18259817662</v>
      </c>
      <c r="U35" s="194">
        <v>-0.31159999999999999</v>
      </c>
      <c r="W35" s="78"/>
      <c r="X35" s="78"/>
    </row>
    <row r="36" spans="1:24" s="40" customFormat="1" ht="51" customHeight="1">
      <c r="A36" s="192" t="s">
        <v>125</v>
      </c>
      <c r="C36" s="193">
        <v>0</v>
      </c>
      <c r="E36" s="193">
        <v>0</v>
      </c>
      <c r="G36" s="193">
        <v>0</v>
      </c>
      <c r="I36" s="78">
        <f t="shared" si="0"/>
        <v>0</v>
      </c>
      <c r="K36" s="194">
        <v>0</v>
      </c>
      <c r="M36" s="78">
        <v>252528000</v>
      </c>
      <c r="O36" s="193">
        <v>0</v>
      </c>
      <c r="Q36" s="78">
        <v>1356767308</v>
      </c>
      <c r="S36" s="78">
        <f t="shared" si="1"/>
        <v>1609295308</v>
      </c>
      <c r="U36" s="194">
        <v>-2.75E-2</v>
      </c>
      <c r="W36" s="78"/>
      <c r="X36" s="78"/>
    </row>
    <row r="37" spans="1:24" s="40" customFormat="1" ht="51" customHeight="1">
      <c r="A37" s="192" t="s">
        <v>143</v>
      </c>
      <c r="C37" s="193">
        <v>0</v>
      </c>
      <c r="E37" s="78">
        <v>-64612757</v>
      </c>
      <c r="G37" s="193">
        <v>0</v>
      </c>
      <c r="I37" s="78">
        <f t="shared" si="0"/>
        <v>-64612757</v>
      </c>
      <c r="K37" s="194">
        <v>4.0000000000000002E-4</v>
      </c>
      <c r="M37" s="193">
        <v>0</v>
      </c>
      <c r="O37" s="78">
        <v>2720362918</v>
      </c>
      <c r="Q37" s="78">
        <v>3687749843</v>
      </c>
      <c r="S37" s="78">
        <f t="shared" si="1"/>
        <v>6408112761</v>
      </c>
      <c r="U37" s="194">
        <v>-0.10929999999999999</v>
      </c>
      <c r="W37" s="78"/>
      <c r="X37" s="78"/>
    </row>
    <row r="38" spans="1:24" s="40" customFormat="1" ht="51" customHeight="1">
      <c r="A38" s="192" t="s">
        <v>113</v>
      </c>
      <c r="C38" s="193">
        <v>0</v>
      </c>
      <c r="E38" s="193">
        <v>0</v>
      </c>
      <c r="G38" s="193">
        <v>0</v>
      </c>
      <c r="I38" s="78">
        <f t="shared" si="0"/>
        <v>0</v>
      </c>
      <c r="K38" s="194">
        <v>0</v>
      </c>
      <c r="M38" s="78">
        <v>280000000</v>
      </c>
      <c r="O38" s="193">
        <v>0</v>
      </c>
      <c r="Q38" s="78">
        <v>5748707591</v>
      </c>
      <c r="S38" s="78">
        <f t="shared" si="1"/>
        <v>6028707591</v>
      </c>
      <c r="U38" s="194">
        <v>-0.10290000000000001</v>
      </c>
      <c r="W38" s="78"/>
      <c r="X38" s="78"/>
    </row>
    <row r="39" spans="1:24" s="40" customFormat="1" ht="51" customHeight="1">
      <c r="A39" s="192" t="s">
        <v>140</v>
      </c>
      <c r="C39" s="193">
        <v>0</v>
      </c>
      <c r="E39" s="193">
        <v>0</v>
      </c>
      <c r="G39" s="193">
        <v>0</v>
      </c>
      <c r="I39" s="78">
        <f t="shared" si="0"/>
        <v>0</v>
      </c>
      <c r="K39" s="194">
        <v>0</v>
      </c>
      <c r="M39" s="193">
        <v>0</v>
      </c>
      <c r="O39" s="193">
        <v>0</v>
      </c>
      <c r="Q39" s="78">
        <v>4525869</v>
      </c>
      <c r="S39" s="78">
        <f t="shared" si="1"/>
        <v>4525869</v>
      </c>
      <c r="U39" s="194">
        <v>-1E-4</v>
      </c>
      <c r="W39" s="78"/>
      <c r="X39" s="78"/>
    </row>
    <row r="40" spans="1:24" s="40" customFormat="1" ht="51" customHeight="1">
      <c r="A40" s="192" t="s">
        <v>117</v>
      </c>
      <c r="C40" s="193">
        <v>0</v>
      </c>
      <c r="E40" s="193">
        <v>0</v>
      </c>
      <c r="G40" s="193">
        <v>0</v>
      </c>
      <c r="I40" s="78">
        <f t="shared" si="0"/>
        <v>0</v>
      </c>
      <c r="K40" s="194">
        <v>0</v>
      </c>
      <c r="M40" s="193">
        <v>0</v>
      </c>
      <c r="O40" s="193">
        <v>0</v>
      </c>
      <c r="Q40" s="78">
        <v>136833856</v>
      </c>
      <c r="S40" s="78">
        <f t="shared" si="1"/>
        <v>136833856</v>
      </c>
      <c r="U40" s="194">
        <v>-2.3E-3</v>
      </c>
      <c r="W40" s="78"/>
      <c r="X40" s="78"/>
    </row>
    <row r="41" spans="1:24" s="40" customFormat="1" ht="51" customHeight="1">
      <c r="A41" s="192" t="s">
        <v>145</v>
      </c>
      <c r="C41" s="193">
        <v>0</v>
      </c>
      <c r="E41" s="193">
        <v>0</v>
      </c>
      <c r="G41" s="193">
        <v>0</v>
      </c>
      <c r="I41" s="78">
        <f t="shared" si="0"/>
        <v>0</v>
      </c>
      <c r="K41" s="194">
        <v>0</v>
      </c>
      <c r="M41" s="193">
        <v>0</v>
      </c>
      <c r="O41" s="193">
        <v>0</v>
      </c>
      <c r="Q41" s="78">
        <v>1274025894</v>
      </c>
      <c r="S41" s="78">
        <f t="shared" si="1"/>
        <v>1274025894</v>
      </c>
      <c r="U41" s="194">
        <v>-2.1700000000000001E-2</v>
      </c>
      <c r="W41" s="78"/>
      <c r="X41" s="78"/>
    </row>
    <row r="42" spans="1:24" s="40" customFormat="1" ht="51" customHeight="1">
      <c r="A42" s="192" t="s">
        <v>95</v>
      </c>
      <c r="C42" s="193">
        <v>0</v>
      </c>
      <c r="E42" s="193">
        <v>0</v>
      </c>
      <c r="G42" s="193">
        <v>0</v>
      </c>
      <c r="I42" s="78">
        <f t="shared" si="0"/>
        <v>0</v>
      </c>
      <c r="K42" s="194">
        <v>0</v>
      </c>
      <c r="M42" s="78">
        <v>13000000</v>
      </c>
      <c r="O42" s="193">
        <v>0</v>
      </c>
      <c r="Q42" s="78">
        <v>18535553374</v>
      </c>
      <c r="S42" s="78">
        <f t="shared" si="1"/>
        <v>18548553374</v>
      </c>
      <c r="U42" s="194">
        <v>-0.3165</v>
      </c>
      <c r="W42" s="78"/>
      <c r="X42" s="78"/>
    </row>
    <row r="43" spans="1:24" s="40" customFormat="1" ht="51" customHeight="1">
      <c r="A43" s="192" t="s">
        <v>97</v>
      </c>
      <c r="C43" s="193">
        <v>0</v>
      </c>
      <c r="E43" s="193">
        <v>0</v>
      </c>
      <c r="G43" s="193">
        <v>0</v>
      </c>
      <c r="I43" s="78">
        <f t="shared" si="0"/>
        <v>0</v>
      </c>
      <c r="K43" s="194">
        <v>0</v>
      </c>
      <c r="M43" s="193">
        <v>0</v>
      </c>
      <c r="O43" s="193">
        <v>0</v>
      </c>
      <c r="Q43" s="193">
        <v>0</v>
      </c>
      <c r="R43" s="193"/>
      <c r="S43" s="78">
        <f t="shared" si="1"/>
        <v>0</v>
      </c>
      <c r="U43" s="194">
        <v>0</v>
      </c>
      <c r="W43" s="78"/>
      <c r="X43" s="78"/>
    </row>
    <row r="44" spans="1:24" s="40" customFormat="1" ht="51" customHeight="1">
      <c r="A44" s="192" t="s">
        <v>126</v>
      </c>
      <c r="C44" s="193">
        <v>0</v>
      </c>
      <c r="E44" s="193">
        <v>0</v>
      </c>
      <c r="G44" s="193">
        <v>0</v>
      </c>
      <c r="I44" s="78">
        <f t="shared" si="0"/>
        <v>0</v>
      </c>
      <c r="K44" s="194">
        <v>0</v>
      </c>
      <c r="M44" s="193">
        <v>0</v>
      </c>
      <c r="O44" s="193">
        <v>0</v>
      </c>
      <c r="Q44" s="78">
        <v>23787150629</v>
      </c>
      <c r="S44" s="78">
        <f t="shared" si="1"/>
        <v>23787150629</v>
      </c>
      <c r="U44" s="194">
        <v>-0.40589999999999998</v>
      </c>
      <c r="W44" s="78"/>
      <c r="X44" s="78"/>
    </row>
    <row r="45" spans="1:24" s="40" customFormat="1" ht="51" customHeight="1">
      <c r="A45" s="192" t="s">
        <v>92</v>
      </c>
      <c r="C45" s="193">
        <v>0</v>
      </c>
      <c r="E45" s="78">
        <v>-26994421800</v>
      </c>
      <c r="G45" s="193">
        <v>0</v>
      </c>
      <c r="I45" s="78">
        <f>C45+E45+G45</f>
        <v>-26994421800</v>
      </c>
      <c r="K45" s="194">
        <v>0.15029999999999999</v>
      </c>
      <c r="M45" s="78">
        <v>3900000000</v>
      </c>
      <c r="O45" s="78">
        <v>-66418009760</v>
      </c>
      <c r="Q45" s="78">
        <v>8230701236</v>
      </c>
      <c r="S45" s="78">
        <f t="shared" si="1"/>
        <v>-54287308524</v>
      </c>
      <c r="U45" s="194">
        <v>0.92630000000000001</v>
      </c>
      <c r="W45" s="78"/>
      <c r="X45" s="78"/>
    </row>
    <row r="46" spans="1:24" s="40" customFormat="1" ht="51" customHeight="1">
      <c r="A46" s="192" t="s">
        <v>146</v>
      </c>
      <c r="C46" s="193">
        <v>0</v>
      </c>
      <c r="E46" s="193">
        <v>0</v>
      </c>
      <c r="G46" s="193">
        <v>0</v>
      </c>
      <c r="I46" s="78">
        <f t="shared" si="0"/>
        <v>0</v>
      </c>
      <c r="K46" s="194">
        <v>0</v>
      </c>
      <c r="M46" s="193">
        <v>0</v>
      </c>
      <c r="N46" s="193"/>
      <c r="O46" s="193">
        <v>0</v>
      </c>
      <c r="Q46" s="78">
        <v>1707846</v>
      </c>
      <c r="S46" s="78">
        <f>M46+O46+Q46</f>
        <v>1707846</v>
      </c>
      <c r="U46" s="194">
        <v>0</v>
      </c>
      <c r="W46" s="78"/>
      <c r="X46" s="78"/>
    </row>
    <row r="47" spans="1:24" s="40" customFormat="1" ht="51" customHeight="1">
      <c r="A47" s="192" t="s">
        <v>103</v>
      </c>
      <c r="C47" s="193">
        <v>0</v>
      </c>
      <c r="E47" s="78">
        <v>-5376880387</v>
      </c>
      <c r="G47" s="193">
        <v>0</v>
      </c>
      <c r="I47" s="78">
        <f t="shared" si="0"/>
        <v>-5376880387</v>
      </c>
      <c r="K47" s="194">
        <v>2.9899999999999999E-2</v>
      </c>
      <c r="M47" s="78">
        <v>460999800</v>
      </c>
      <c r="O47" s="78">
        <v>-29682823774</v>
      </c>
      <c r="Q47" s="193">
        <v>0</v>
      </c>
      <c r="S47" s="78">
        <f t="shared" si="1"/>
        <v>-29221823974</v>
      </c>
      <c r="U47" s="194">
        <v>0.49859999999999999</v>
      </c>
      <c r="W47" s="78"/>
      <c r="X47" s="78"/>
    </row>
    <row r="48" spans="1:24" s="40" customFormat="1" ht="51" customHeight="1">
      <c r="A48" s="192" t="s">
        <v>104</v>
      </c>
      <c r="C48" s="193">
        <v>0</v>
      </c>
      <c r="E48" s="78">
        <v>-8054787150</v>
      </c>
      <c r="G48" s="193">
        <v>0</v>
      </c>
      <c r="I48" s="78">
        <f t="shared" si="0"/>
        <v>-8054787150</v>
      </c>
      <c r="K48" s="194">
        <v>4.4900000000000002E-2</v>
      </c>
      <c r="M48" s="78">
        <v>9480000000</v>
      </c>
      <c r="O48" s="78">
        <v>-40272569051</v>
      </c>
      <c r="Q48" s="193">
        <v>0</v>
      </c>
      <c r="S48" s="78">
        <f t="shared" si="1"/>
        <v>-30792569051</v>
      </c>
      <c r="U48" s="194">
        <v>0.52539999999999998</v>
      </c>
      <c r="W48" s="78"/>
      <c r="X48" s="78"/>
    </row>
    <row r="49" spans="1:24" s="40" customFormat="1" ht="51" customHeight="1">
      <c r="A49" s="192" t="s">
        <v>154</v>
      </c>
      <c r="C49" s="193">
        <v>0</v>
      </c>
      <c r="E49" s="78">
        <v>-10387959955</v>
      </c>
      <c r="G49" s="193">
        <v>0</v>
      </c>
      <c r="I49" s="78">
        <f t="shared" si="0"/>
        <v>-10387959955</v>
      </c>
      <c r="K49" s="194">
        <v>5.79E-2</v>
      </c>
      <c r="M49" s="193">
        <v>0</v>
      </c>
      <c r="O49" s="78">
        <v>-16684261935</v>
      </c>
      <c r="Q49" s="193">
        <v>0</v>
      </c>
      <c r="S49" s="78">
        <f t="shared" si="1"/>
        <v>-16684261935</v>
      </c>
      <c r="U49" s="194">
        <v>0.28470000000000001</v>
      </c>
      <c r="W49" s="78"/>
      <c r="X49" s="78"/>
    </row>
    <row r="50" spans="1:24" s="40" customFormat="1" ht="51" customHeight="1">
      <c r="A50" s="192" t="s">
        <v>155</v>
      </c>
      <c r="C50" s="193">
        <v>0</v>
      </c>
      <c r="E50" s="78">
        <v>-1581381435</v>
      </c>
      <c r="G50" s="193">
        <v>0</v>
      </c>
      <c r="I50" s="78">
        <f t="shared" si="0"/>
        <v>-1581381435</v>
      </c>
      <c r="K50" s="194">
        <v>8.8000000000000005E-3</v>
      </c>
      <c r="M50" s="193">
        <v>0</v>
      </c>
      <c r="O50" s="78">
        <v>-5062349657</v>
      </c>
      <c r="Q50" s="193">
        <v>0</v>
      </c>
      <c r="S50" s="78">
        <f t="shared" si="1"/>
        <v>-5062349657</v>
      </c>
      <c r="U50" s="194">
        <v>8.6400000000000005E-2</v>
      </c>
      <c r="W50" s="78"/>
      <c r="X50" s="78"/>
    </row>
    <row r="51" spans="1:24" s="40" customFormat="1" ht="51" customHeight="1">
      <c r="A51" s="192" t="s">
        <v>147</v>
      </c>
      <c r="C51" s="193">
        <v>0</v>
      </c>
      <c r="E51" s="78">
        <v>-12551869350</v>
      </c>
      <c r="G51" s="193">
        <v>0</v>
      </c>
      <c r="I51" s="78">
        <f t="shared" si="0"/>
        <v>-12551869350</v>
      </c>
      <c r="K51" s="194">
        <v>6.9900000000000004E-2</v>
      </c>
      <c r="M51" s="193">
        <v>0</v>
      </c>
      <c r="O51" s="78">
        <v>-32190217963</v>
      </c>
      <c r="Q51" s="193">
        <v>0</v>
      </c>
      <c r="S51" s="78">
        <f t="shared" si="1"/>
        <v>-32190217963</v>
      </c>
      <c r="U51" s="194">
        <v>0.54930000000000001</v>
      </c>
      <c r="W51" s="78"/>
      <c r="X51" s="78"/>
    </row>
    <row r="52" spans="1:24" s="40" customFormat="1" ht="51" customHeight="1">
      <c r="A52" s="192" t="s">
        <v>138</v>
      </c>
      <c r="C52" s="193">
        <v>0</v>
      </c>
      <c r="E52" s="78">
        <v>-1351908000</v>
      </c>
      <c r="G52" s="193">
        <v>0</v>
      </c>
      <c r="I52" s="78">
        <f t="shared" si="0"/>
        <v>-1351908000</v>
      </c>
      <c r="K52" s="194">
        <v>7.4999999999999997E-3</v>
      </c>
      <c r="M52" s="193">
        <v>0</v>
      </c>
      <c r="O52" s="78">
        <v>-11929507257</v>
      </c>
      <c r="Q52" s="193">
        <v>0</v>
      </c>
      <c r="S52" s="78">
        <f t="shared" si="1"/>
        <v>-11929507257</v>
      </c>
      <c r="U52" s="194">
        <v>0.2036</v>
      </c>
      <c r="W52" s="78"/>
      <c r="X52" s="78"/>
    </row>
    <row r="53" spans="1:24" s="33" customFormat="1" ht="51" customHeight="1" thickBot="1">
      <c r="C53" s="41">
        <f>SUM(C10:C52)</f>
        <v>0</v>
      </c>
      <c r="E53" s="41">
        <f>SUM(E10:E52)</f>
        <v>-162490373700</v>
      </c>
      <c r="G53" s="41">
        <f>SUM(G10:G52)</f>
        <v>-18253681914</v>
      </c>
      <c r="I53" s="41">
        <f>SUM(I10:I52)</f>
        <v>-180744055614</v>
      </c>
      <c r="J53" s="40"/>
      <c r="K53" s="89">
        <f>SUM(K10:K52)</f>
        <v>1.0067999999999999</v>
      </c>
      <c r="L53" s="40"/>
      <c r="M53" s="41">
        <f>SUM(M10:M52)</f>
        <v>73363247062</v>
      </c>
      <c r="O53" s="41">
        <f>SUM(O10:O52)</f>
        <v>-331586830953</v>
      </c>
      <c r="Q53" s="41">
        <f>SUM(Q10:Q52)</f>
        <v>185908030441</v>
      </c>
      <c r="S53" s="41">
        <f>SUM(S10:S52)</f>
        <v>-72315553450</v>
      </c>
      <c r="T53" s="40"/>
      <c r="U53" s="90">
        <f>SUM(U10:U52)</f>
        <v>1.2342000000000002</v>
      </c>
      <c r="V53" s="40"/>
    </row>
    <row r="54" spans="1:24" ht="41.25" thickTop="1">
      <c r="D54" s="40"/>
      <c r="F54" s="40"/>
      <c r="H54" s="40"/>
      <c r="J54" s="40"/>
      <c r="L54" s="40"/>
      <c r="N54" s="40"/>
      <c r="P54" s="40"/>
      <c r="R54" s="40"/>
      <c r="T54" s="40"/>
      <c r="V54" s="40"/>
    </row>
    <row r="55" spans="1:24" ht="40.5">
      <c r="D55" s="40"/>
      <c r="P55" s="40"/>
      <c r="R55" s="40"/>
      <c r="T55" s="40"/>
    </row>
    <row r="56" spans="1:24" ht="40.5">
      <c r="T56" s="40"/>
    </row>
    <row r="62" spans="1:24">
      <c r="C62" s="42"/>
      <c r="D62" s="42"/>
      <c r="E62" s="42"/>
      <c r="F62" s="42"/>
      <c r="G62" s="42"/>
      <c r="H62" s="42"/>
      <c r="I62" s="42"/>
      <c r="J62" s="42"/>
      <c r="K62" s="43"/>
      <c r="L62" s="42"/>
      <c r="M62" s="42"/>
      <c r="N62" s="42"/>
      <c r="O62" s="42"/>
      <c r="P62" s="42"/>
      <c r="Q62" s="42"/>
      <c r="R62" s="42"/>
      <c r="S62" s="42"/>
      <c r="T62" s="42"/>
    </row>
    <row r="73" spans="3:21">
      <c r="C73" s="42"/>
      <c r="D73" s="42"/>
      <c r="E73" s="42"/>
      <c r="F73" s="42"/>
      <c r="G73" s="42"/>
      <c r="H73" s="42"/>
      <c r="I73" s="42"/>
      <c r="J73" s="42"/>
      <c r="K73" s="43"/>
      <c r="L73" s="42"/>
      <c r="M73" s="42"/>
      <c r="N73" s="42"/>
      <c r="O73" s="42"/>
      <c r="P73" s="42"/>
      <c r="Q73" s="42"/>
      <c r="R73" s="42"/>
      <c r="S73" s="42"/>
      <c r="T73" s="42"/>
      <c r="U73" s="43"/>
    </row>
  </sheetData>
  <sortState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2022-01-30T14:14:19Z</cp:lastPrinted>
  <dcterms:created xsi:type="dcterms:W3CDTF">2019-07-05T09:08:54Z</dcterms:created>
  <dcterms:modified xsi:type="dcterms:W3CDTF">2022-01-30T14:24:42Z</dcterms:modified>
</cp:coreProperties>
</file>