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فروردین\"/>
    </mc:Choice>
  </mc:AlternateContent>
  <xr:revisionPtr revIDLastSave="0" documentId="13_ncr:1_{FABA4FE3-37BD-4FE5-AB22-88B5E350BD65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'!$A$8:$Q$8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'!$A$1:$S$11</definedName>
    <definedName name="_xlnm.Print_Area" localSheetId="7">'درآمد ناشی از تغییر قیمت اوراق '!$A$1:$Q$28</definedName>
    <definedName name="_xlnm.Print_Area" localSheetId="6">'درآمد ناشی از فروش '!$A$1:$R$19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'!$A$1:$S$12</definedName>
    <definedName name="_xlnm.Print_Area" localSheetId="9">'سرمایه‌گذاری در اوراق بهادار '!$A$1:$Q$13</definedName>
    <definedName name="_xlnm.Print_Area" localSheetId="8">'سرمایه‌گذاری در سهام '!$A$1:$U$31</definedName>
    <definedName name="_xlnm.Print_Area" localSheetId="1">سهام!$A$1:$Z$36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6" l="1"/>
  <c r="I30" i="11"/>
  <c r="E13" i="15"/>
  <c r="Q18" i="10"/>
  <c r="Q17" i="10"/>
  <c r="Q16" i="10"/>
  <c r="Q15" i="10"/>
  <c r="Q14" i="10"/>
  <c r="Q13" i="10"/>
  <c r="Q12" i="10"/>
  <c r="Q11" i="10"/>
  <c r="Q10" i="10"/>
  <c r="Q9" i="10"/>
  <c r="I9" i="10"/>
  <c r="I10" i="10"/>
  <c r="I11" i="10"/>
  <c r="I12" i="10"/>
  <c r="I13" i="10"/>
  <c r="I14" i="10"/>
  <c r="I15" i="10"/>
  <c r="I16" i="10"/>
  <c r="I17" i="10"/>
  <c r="I18" i="10"/>
  <c r="Y13" i="1" l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12" i="1"/>
  <c r="K6" i="6"/>
  <c r="Q31" i="11" l="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31" i="11" l="1"/>
  <c r="G34" i="1"/>
  <c r="S9" i="6"/>
  <c r="E34" i="1"/>
  <c r="Q27" i="9" l="1"/>
  <c r="O27" i="9"/>
  <c r="M27" i="9"/>
  <c r="E27" i="9"/>
  <c r="I27" i="9"/>
  <c r="G27" i="9"/>
  <c r="E31" i="11" l="1"/>
  <c r="S10" i="6"/>
  <c r="S8" i="6"/>
  <c r="Q11" i="6"/>
  <c r="O11" i="6"/>
  <c r="M11" i="6"/>
  <c r="K11" i="6"/>
  <c r="W34" i="1"/>
  <c r="U34" i="1"/>
  <c r="O34" i="1"/>
  <c r="K34" i="1"/>
  <c r="Y34" i="1" l="1"/>
  <c r="K31" i="11"/>
  <c r="E13" i="14" l="1"/>
  <c r="E12" i="15" s="1"/>
  <c r="I12" i="15" l="1"/>
  <c r="C13" i="14"/>
  <c r="I13" i="13"/>
  <c r="E13" i="13"/>
  <c r="G11" i="13" s="1"/>
  <c r="U31" i="11"/>
  <c r="S31" i="11"/>
  <c r="E9" i="15" s="1"/>
  <c r="O31" i="11"/>
  <c r="M31" i="11"/>
  <c r="G31" i="11"/>
  <c r="Q19" i="10"/>
  <c r="O19" i="10"/>
  <c r="M19" i="10"/>
  <c r="I19" i="10"/>
  <c r="G19" i="10"/>
  <c r="E19" i="10"/>
  <c r="S11" i="7"/>
  <c r="Q11" i="7"/>
  <c r="O11" i="7"/>
  <c r="M11" i="7"/>
  <c r="K11" i="7"/>
  <c r="I11" i="7"/>
  <c r="I9" i="15" l="1"/>
  <c r="K11" i="13"/>
  <c r="K10" i="13"/>
  <c r="K12" i="13"/>
  <c r="G12" i="13"/>
  <c r="G10" i="13"/>
  <c r="G13" i="13" s="1"/>
  <c r="E11" i="15"/>
  <c r="I11" i="15" l="1"/>
  <c r="K13" i="13"/>
  <c r="O10" i="8"/>
  <c r="Q10" i="8"/>
  <c r="S10" i="8"/>
  <c r="C31" i="11" l="1"/>
  <c r="I10" i="8"/>
  <c r="K10" i="8"/>
  <c r="M10" i="8"/>
  <c r="K8" i="18" l="1"/>
  <c r="C8" i="18"/>
  <c r="K7" i="9"/>
  <c r="C7" i="9"/>
  <c r="C11" i="18" l="1"/>
  <c r="R10" i="8" l="1"/>
  <c r="P10" i="8"/>
  <c r="N10" i="8"/>
  <c r="L10" i="8"/>
  <c r="J10" i="8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0" i="15" l="1"/>
  <c r="I13" i="15" s="1"/>
  <c r="F11" i="18"/>
  <c r="G10" i="15" l="1"/>
  <c r="G11" i="15"/>
  <c r="G9" i="15"/>
  <c r="G12" i="15"/>
  <c r="A4" i="7"/>
  <c r="G13" i="15" l="1"/>
  <c r="A4" i="8"/>
  <c r="A4" i="10" s="1"/>
  <c r="A4" i="9" s="1"/>
  <c r="A4" i="11" s="1"/>
  <c r="A4" i="18" s="1"/>
  <c r="A4" i="13" s="1"/>
  <c r="A4" i="14" s="1"/>
  <c r="F13" i="13" l="1"/>
  <c r="H13" i="13"/>
  <c r="J13" i="13"/>
  <c r="L13" i="13"/>
  <c r="H27" i="9"/>
  <c r="N27" i="9"/>
  <c r="P27" i="9"/>
  <c r="L27" i="9"/>
  <c r="J27" i="9"/>
</calcChain>
</file>

<file path=xl/sharedStrings.xml><?xml version="1.0" encoding="utf-8"?>
<sst xmlns="http://schemas.openxmlformats.org/spreadsheetml/2006/main" count="428" uniqueCount="127">
  <si>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</si>
  <si>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</si>
  <si>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</si>
  <si>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</si>
  <si>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</si>
  <si>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</si>
  <si>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</si>
  <si>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</si>
  <si>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</si>
  <si>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</si>
  <si>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</si>
  <si>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</si>
  <si>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</si>
  <si>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</si>
  <si>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</si>
  <si>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</si>
  <si>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</si>
  <si>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</si>
  <si>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</si>
  <si>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</si>
  <si>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</si>
  <si>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</si>
  <si>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</si>
  <si>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</si>
  <si>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</si>
  <si>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</si>
  <si>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</si>
  <si>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</si>
  <si>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</si>
  <si>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</si>
  <si>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</si>
  <si>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</si>
  <si>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</si>
  <si>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</si>
  <si>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</si>
  <si>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</si>
  <si>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</si>
  <si>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</si>
  <si>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</si>
  <si>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</si>
  <si>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</si>
  <si>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</si>
  <si>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</si>
  <si>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</si>
  <si>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</si>
  <si>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</si>
  <si>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</si>
  <si>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</si>
  <si>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</si>
  <si>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</si>
  <si>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</si>
  <si>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</si>
  <si>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</si>
  <si>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</si>
  <si>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</si>
  <si>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</si>
  <si>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</si>
  <si>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</si>
  <si>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</si>
  <si>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</si>
  <si>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</si>
  <si>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</si>
  <si>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</si>
  <si>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</si>
  <si>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</si>
  <si>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</si>
  <si>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</si>
  <si>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</si>
  <si>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</si>
  <si>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</si>
  <si>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</si>
  <si>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</si>
  <si>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</si>
  <si>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</si>
  <si>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</si>
  <si>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</si>
  <si>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</si>
  <si>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</si>
  <si>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</si>
  <si>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</si>
  <si>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</si>
  <si>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</si>
  <si>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</si>
  <si>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</si>
  <si>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</si>
  <si>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</si>
  <si>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</si>
  <si>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</si>
  <si>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</si>
  <si>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</si>
  <si>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</si>
  <si>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</si>
  <si>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</si>
  <si>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</si>
  <si>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</si>
  <si>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</si>
  <si>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</si>
  <si>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</si>
  <si>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</si>
  <si>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</si>
  <si>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</si>
  <si>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</si>
  <si>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</si>
  <si>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</si>
  <si>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</si>
  <si>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معین برای سایر درآمدهای تنزیل سود بانک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</si>
  <si>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</si>
  <si>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</si>
  <si>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</si>
  <si>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</si>
  <si>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</si>
  <si>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</si>
  <si>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</si>
  <si>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</si>
  <si>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</si>
  <si>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</si>
  <si>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</si>
  <si>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</si>
  <si>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</si>
  <si>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1400/12/29</t>
  </si>
  <si>
    <t>پالایش نفت بندرعباس</t>
  </si>
  <si>
    <t xml:space="preserve"> منتهی به 31 فروردین ماه 1401</t>
  </si>
  <si>
    <t>1401/01/31</t>
  </si>
  <si>
    <t>برای ماه منتهی به 1401/01/31</t>
  </si>
  <si>
    <t xml:space="preserve">از ابتدای سال مالی تا پایان فروردین ماه </t>
  </si>
  <si>
    <t>طی فروردین ماه</t>
  </si>
  <si>
    <t>از ابتدای سال مالی تا پایان فروردین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</si>
</sst>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0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1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10" fillId="0" borderId="0" xfId="2" applyNumberFormat="1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43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7" fontId="8" fillId="0" borderId="0" xfId="2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43" fontId="11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36" fillId="0" borderId="0" xfId="0" applyNumberFormat="1" applyFont="1" applyFill="1"/>
    <xf numFmtId="3" fontId="8" fillId="0" borderId="0" xfId="0" applyNumberFormat="1" applyFont="1"/>
    <xf numFmtId="0" fontId="30" fillId="0" borderId="0" xfId="0" applyFont="1"/>
    <xf numFmtId="0" fontId="29" fillId="0" borderId="0" xfId="0" applyFont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3" fontId="3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29" fillId="0" borderId="0" xfId="0" applyNumberFormat="1" applyFont="1"/>
    <xf numFmtId="0" fontId="3" fillId="0" borderId="0" xfId="0" applyFont="1" applyFill="1" applyAlignment="1">
      <alignment horizontal="center" vertical="center"/>
    </xf>
    <xf numFmtId="3" fontId="4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3" fontId="24" fillId="0" borderId="0" xfId="0" applyNumberFormat="1" applyFont="1" applyFill="1"/>
    <xf numFmtId="10" fontId="29" fillId="0" borderId="0" xfId="0" applyNumberFormat="1" applyFont="1"/>
    <xf numFmtId="3" fontId="24" fillId="0" borderId="0" xfId="0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165" fontId="8" fillId="0" borderId="0" xfId="0" applyNumberFormat="1" applyFont="1"/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3" fontId="39" fillId="0" borderId="0" xfId="0" applyNumberFormat="1" applyFont="1" applyFill="1" applyBorder="1" applyAlignment="1">
      <alignment horizontal="right" vertical="center" wrapText="1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rightToLeft="1" tabSelected="1" view="pageBreakPreview" zoomScaleNormal="100" zoomScaleSheetLayoutView="100" workbookViewId="0">
      <selection activeCell="D5" sqref="D5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62" t="s">
        <v>96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</row>
    <row r="24" spans="1:13" ht="15" customHeight="1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</row>
    <row r="25" spans="1:13" ht="15" customHeight="1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63" t="s">
        <v>121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</row>
    <row r="29" spans="1:13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</row>
    <row r="30" spans="1:13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</row>
    <row r="32" spans="1:13">
      <c r="C32" s="58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90" t="s">
        <v>67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18" ht="30">
      <c r="A3" s="190" t="str">
        <f>'سرمایه‌گذاری در سهام '!A3:U3</f>
        <v>صورت وضعیت درآمدها</v>
      </c>
      <c r="B3" s="190"/>
      <c r="C3" s="190" t="s">
        <v>29</v>
      </c>
      <c r="D3" s="190" t="s">
        <v>29</v>
      </c>
      <c r="E3" s="190" t="s">
        <v>29</v>
      </c>
      <c r="F3" s="190" t="s">
        <v>29</v>
      </c>
      <c r="G3" s="190" t="s">
        <v>29</v>
      </c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8" ht="30">
      <c r="A4" s="190" t="str">
        <f>'سرمایه‌گذاری در سهام '!A4:U4</f>
        <v>برای ماه منتهی به 1401/01/31</v>
      </c>
      <c r="B4" s="190"/>
      <c r="C4" s="190">
        <f>'سرمایه‌گذاری در سهام '!A4:U4</f>
        <v>0</v>
      </c>
      <c r="D4" s="190" t="s">
        <v>60</v>
      </c>
      <c r="E4" s="190" t="s">
        <v>60</v>
      </c>
      <c r="F4" s="190" t="s">
        <v>60</v>
      </c>
      <c r="G4" s="190" t="s">
        <v>60</v>
      </c>
      <c r="H4" s="190"/>
      <c r="I4" s="190"/>
      <c r="J4" s="190"/>
      <c r="K4" s="190"/>
      <c r="L4" s="190"/>
      <c r="M4" s="190"/>
      <c r="N4" s="190"/>
      <c r="O4" s="190"/>
      <c r="P4" s="190"/>
      <c r="Q4" s="190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91" t="s">
        <v>82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90" t="s">
        <v>33</v>
      </c>
      <c r="C8" s="190" t="str">
        <f>'درآمد ناشی از فروش '!C7:I7</f>
        <v>طی فروردین ماه</v>
      </c>
      <c r="D8" s="190" t="s">
        <v>31</v>
      </c>
      <c r="E8" s="190" t="s">
        <v>31</v>
      </c>
      <c r="F8" s="190" t="s">
        <v>31</v>
      </c>
      <c r="G8" s="190" t="s">
        <v>31</v>
      </c>
      <c r="H8" s="190" t="s">
        <v>31</v>
      </c>
      <c r="I8" s="190" t="s">
        <v>31</v>
      </c>
      <c r="K8" s="190" t="str">
        <f>'درآمد ناشی از فروش '!K7:Q7</f>
        <v>از ابتدای سال مالی تا پایان فروردین ماه</v>
      </c>
      <c r="L8" s="190" t="s">
        <v>32</v>
      </c>
      <c r="M8" s="190" t="s">
        <v>32</v>
      </c>
      <c r="N8" s="190" t="s">
        <v>32</v>
      </c>
      <c r="O8" s="190" t="s">
        <v>32</v>
      </c>
      <c r="P8" s="190" t="s">
        <v>32</v>
      </c>
      <c r="Q8" s="190" t="s">
        <v>32</v>
      </c>
    </row>
    <row r="9" spans="1:18" ht="90.75" thickBot="1">
      <c r="A9" s="190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111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N39"/>
  <sheetViews>
    <sheetView rightToLeft="1" view="pageBreakPreview" topLeftCell="A4" zoomScale="90" zoomScaleNormal="100" zoomScaleSheetLayoutView="90" workbookViewId="0">
      <selection activeCell="I10" sqref="I10"/>
    </sheetView>
  </sheetViews>
  <sheetFormatPr defaultColWidth="9.140625" defaultRowHeight="22.5"/>
  <cols>
    <col min="1" max="1" width="26.140625" style="25" bestFit="1" customWidth="1"/>
    <col min="2" max="2" width="1" style="25" customWidth="1"/>
    <col min="3" max="3" width="31" style="25" bestFit="1" customWidth="1"/>
    <col min="4" max="4" width="1" style="25" customWidth="1"/>
    <col min="5" max="5" width="32.5703125" style="25" bestFit="1" customWidth="1"/>
    <col min="6" max="6" width="1" style="25" customWidth="1"/>
    <col min="7" max="7" width="10" style="92" customWidth="1"/>
    <col min="8" max="8" width="1" style="25" customWidth="1"/>
    <col min="9" max="9" width="32.5703125" style="25" bestFit="1" customWidth="1"/>
    <col min="10" max="10" width="1" style="25" customWidth="1"/>
    <col min="11" max="11" width="10.28515625" style="92" customWidth="1"/>
    <col min="12" max="12" width="1" style="25" customWidth="1"/>
    <col min="13" max="13" width="9.140625" style="25" customWidth="1"/>
    <col min="14" max="16384" width="9.140625" style="25"/>
  </cols>
  <sheetData>
    <row r="2" spans="1:14" ht="24">
      <c r="A2" s="192" t="s">
        <v>67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4" ht="24">
      <c r="A3" s="192" t="str">
        <f>'سرمایه‌گذاری در اوراق بهادار '!A3:Q3</f>
        <v>صورت وضعیت درآمدها</v>
      </c>
      <c r="B3" s="192" t="s">
        <v>29</v>
      </c>
      <c r="C3" s="192" t="s">
        <v>29</v>
      </c>
      <c r="D3" s="192" t="s">
        <v>29</v>
      </c>
      <c r="E3" s="192" t="s">
        <v>29</v>
      </c>
      <c r="F3" s="192" t="s">
        <v>29</v>
      </c>
      <c r="G3" s="192"/>
      <c r="H3" s="192"/>
      <c r="I3" s="192"/>
      <c r="J3" s="192"/>
      <c r="K3" s="192"/>
      <c r="L3" s="192"/>
      <c r="M3" s="192"/>
    </row>
    <row r="4" spans="1:14" ht="26.25">
      <c r="A4" s="170" t="str">
        <f>'سرمایه‌گذاری در اوراق بهادار '!A4:Q4</f>
        <v>برای ماه منتهی به 1401/01/31</v>
      </c>
      <c r="B4" s="170" t="s">
        <v>97</v>
      </c>
      <c r="C4" s="170" t="s">
        <v>2</v>
      </c>
      <c r="D4" s="170" t="s">
        <v>2</v>
      </c>
      <c r="E4" s="170" t="s">
        <v>2</v>
      </c>
      <c r="F4" s="170" t="s">
        <v>2</v>
      </c>
      <c r="G4" s="170"/>
      <c r="H4" s="170"/>
      <c r="I4" s="170"/>
      <c r="J4" s="170"/>
      <c r="K4" s="170"/>
      <c r="L4" s="170"/>
      <c r="M4" s="170"/>
      <c r="N4" s="28"/>
    </row>
    <row r="5" spans="1:14" ht="24">
      <c r="B5" s="158"/>
      <c r="C5" s="158"/>
      <c r="D5" s="158"/>
      <c r="E5" s="158"/>
      <c r="F5" s="158"/>
      <c r="G5" s="158"/>
      <c r="H5" s="158"/>
      <c r="I5" s="158"/>
    </row>
    <row r="6" spans="1:14" ht="28.5">
      <c r="A6" s="194" t="s">
        <v>81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7" spans="1:14" ht="28.5">
      <c r="A7" s="160"/>
      <c r="B7" s="160"/>
      <c r="C7" s="160"/>
      <c r="D7" s="160"/>
      <c r="E7" s="160"/>
      <c r="F7" s="160"/>
      <c r="G7" s="89"/>
      <c r="H7" s="160"/>
      <c r="I7" s="160"/>
      <c r="J7" s="160"/>
      <c r="K7" s="89"/>
      <c r="L7" s="160"/>
    </row>
    <row r="8" spans="1:14" ht="24.75" thickBot="1">
      <c r="A8" s="193" t="s">
        <v>53</v>
      </c>
      <c r="B8" s="193" t="s">
        <v>53</v>
      </c>
      <c r="C8" s="193" t="s">
        <v>53</v>
      </c>
      <c r="E8" s="193" t="s">
        <v>125</v>
      </c>
      <c r="F8" s="193" t="s">
        <v>31</v>
      </c>
      <c r="G8" s="193" t="s">
        <v>31</v>
      </c>
      <c r="I8" s="193" t="s">
        <v>126</v>
      </c>
      <c r="J8" s="193" t="s">
        <v>32</v>
      </c>
      <c r="K8" s="193" t="s">
        <v>32</v>
      </c>
    </row>
    <row r="9" spans="1:14" ht="48" thickBot="1">
      <c r="A9" s="26" t="s">
        <v>54</v>
      </c>
      <c r="C9" s="26" t="s">
        <v>19</v>
      </c>
      <c r="E9" s="26" t="s">
        <v>55</v>
      </c>
      <c r="G9" s="27" t="s">
        <v>56</v>
      </c>
      <c r="I9" s="26" t="s">
        <v>55</v>
      </c>
      <c r="K9" s="27" t="s">
        <v>56</v>
      </c>
    </row>
    <row r="10" spans="1:14" ht="24.75">
      <c r="A10" s="97" t="s">
        <v>26</v>
      </c>
      <c r="B10" s="97"/>
      <c r="C10" s="97" t="s">
        <v>27</v>
      </c>
      <c r="D10" s="97"/>
      <c r="E10" s="97">
        <v>121258</v>
      </c>
      <c r="F10" s="64"/>
      <c r="G10" s="90">
        <f>E10/$E$13</f>
        <v>1.1370070098772902E-3</v>
      </c>
      <c r="H10" s="64"/>
      <c r="I10" s="97">
        <v>121258</v>
      </c>
      <c r="J10" s="64"/>
      <c r="K10" s="90">
        <f>I10/$I$13</f>
        <v>1.1370070098772902E-3</v>
      </c>
    </row>
    <row r="11" spans="1:14" ht="24.75">
      <c r="A11" s="97" t="s">
        <v>63</v>
      </c>
      <c r="B11" s="97"/>
      <c r="C11" s="97" t="s">
        <v>64</v>
      </c>
      <c r="D11" s="97"/>
      <c r="E11" s="97">
        <v>106450477</v>
      </c>
      <c r="F11" s="64"/>
      <c r="G11" s="90">
        <f>E11/$E$13</f>
        <v>0.99816043934240417</v>
      </c>
      <c r="H11" s="64"/>
      <c r="I11" s="97">
        <v>106450477</v>
      </c>
      <c r="J11" s="64"/>
      <c r="K11" s="90">
        <f>I11/$I$13</f>
        <v>0.99816043934240417</v>
      </c>
    </row>
    <row r="12" spans="1:14" ht="24.75">
      <c r="A12" s="97" t="s">
        <v>108</v>
      </c>
      <c r="B12" s="97"/>
      <c r="C12" s="97" t="s">
        <v>109</v>
      </c>
      <c r="D12" s="97"/>
      <c r="E12" s="97">
        <v>74925</v>
      </c>
      <c r="F12" s="64"/>
      <c r="G12" s="90">
        <f>E12/$E$13</f>
        <v>7.025536477185502E-4</v>
      </c>
      <c r="H12" s="64"/>
      <c r="I12" s="97">
        <v>74925</v>
      </c>
      <c r="J12" s="64"/>
      <c r="K12" s="90">
        <f>I12/$I$13</f>
        <v>7.025536477185502E-4</v>
      </c>
    </row>
    <row r="13" spans="1:14" s="28" customFormat="1" ht="36.75" customHeight="1" thickBot="1">
      <c r="E13" s="65">
        <f t="shared" ref="E13:L13" si="0">SUM(E10:E12)</f>
        <v>106646660</v>
      </c>
      <c r="F13" s="64">
        <f t="shared" si="0"/>
        <v>0</v>
      </c>
      <c r="G13" s="91">
        <f t="shared" si="0"/>
        <v>1</v>
      </c>
      <c r="H13" s="64">
        <f t="shared" si="0"/>
        <v>0</v>
      </c>
      <c r="I13" s="65">
        <f t="shared" si="0"/>
        <v>106646660</v>
      </c>
      <c r="J13" s="64">
        <f t="shared" si="0"/>
        <v>0</v>
      </c>
      <c r="K13" s="91">
        <f t="shared" si="0"/>
        <v>1</v>
      </c>
      <c r="L13" s="28">
        <f t="shared" si="0"/>
        <v>0</v>
      </c>
      <c r="M13" s="63"/>
    </row>
    <row r="14" spans="1:14" ht="23.25" thickTop="1">
      <c r="M14" s="29"/>
    </row>
    <row r="15" spans="1:14">
      <c r="M15" s="29"/>
    </row>
    <row r="16" spans="1:14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3"/>
  <sheetViews>
    <sheetView rightToLeft="1" view="pageBreakPreview" topLeftCell="A4" zoomScaleNormal="100" zoomScaleSheetLayoutView="100" workbookViewId="0">
      <selection activeCell="C9" sqref="C9"/>
    </sheetView>
  </sheetViews>
  <sheetFormatPr defaultColWidth="12.140625" defaultRowHeight="22.5"/>
  <cols>
    <col min="1" max="1" width="42.42578125" style="25" bestFit="1" customWidth="1"/>
    <col min="2" max="2" width="2.5703125" style="25" customWidth="1"/>
    <col min="3" max="3" width="19" style="25" bestFit="1" customWidth="1"/>
    <col min="4" max="4" width="0.7109375" style="25" customWidth="1"/>
    <col min="5" max="5" width="19.85546875" style="25" customWidth="1"/>
    <col min="6" max="16384" width="12.140625" style="25"/>
  </cols>
  <sheetData>
    <row r="2" spans="1:13" ht="24">
      <c r="A2" s="192" t="s">
        <v>67</v>
      </c>
      <c r="B2" s="192"/>
      <c r="C2" s="192"/>
      <c r="D2" s="192"/>
      <c r="E2" s="192"/>
    </row>
    <row r="3" spans="1:13" ht="24">
      <c r="A3" s="192" t="s">
        <v>29</v>
      </c>
      <c r="B3" s="192" t="s">
        <v>29</v>
      </c>
      <c r="C3" s="192" t="s">
        <v>29</v>
      </c>
      <c r="D3" s="192" t="s">
        <v>29</v>
      </c>
      <c r="E3" s="192"/>
    </row>
    <row r="4" spans="1:13" ht="24">
      <c r="A4" s="192" t="str">
        <f>'درآمد سپرده بانکی '!A4:M4</f>
        <v>برای ماه منتهی به 1401/01/31</v>
      </c>
      <c r="B4" s="192" t="s">
        <v>2</v>
      </c>
      <c r="C4" s="192" t="s">
        <v>2</v>
      </c>
      <c r="D4" s="192" t="s">
        <v>2</v>
      </c>
      <c r="E4" s="192"/>
    </row>
    <row r="5" spans="1:13" ht="24">
      <c r="A5" s="158"/>
      <c r="B5" s="158"/>
      <c r="C5" s="158"/>
      <c r="D5" s="158"/>
      <c r="E5" s="158"/>
    </row>
    <row r="6" spans="1:13" ht="28.5">
      <c r="A6" s="194" t="s">
        <v>83</v>
      </c>
      <c r="B6" s="194"/>
      <c r="C6" s="194"/>
      <c r="D6" s="194"/>
      <c r="E6" s="194"/>
    </row>
    <row r="7" spans="1:13" ht="28.5">
      <c r="A7" s="160"/>
      <c r="B7" s="160"/>
      <c r="C7" s="160"/>
      <c r="D7" s="160"/>
      <c r="E7" s="160"/>
    </row>
    <row r="8" spans="1:13" ht="48.75" thickBot="1">
      <c r="A8" s="195" t="s">
        <v>57</v>
      </c>
      <c r="C8" s="159" t="s">
        <v>125</v>
      </c>
      <c r="E8" s="200" t="s">
        <v>126</v>
      </c>
    </row>
    <row r="9" spans="1:13" ht="24.75" thickBot="1">
      <c r="A9" s="193" t="s">
        <v>57</v>
      </c>
      <c r="C9" s="159" t="s">
        <v>22</v>
      </c>
      <c r="E9" s="159" t="s">
        <v>22</v>
      </c>
    </row>
    <row r="10" spans="1:13" ht="24">
      <c r="A10" s="106" t="s">
        <v>66</v>
      </c>
      <c r="C10" s="144">
        <v>477232235</v>
      </c>
      <c r="E10" s="144">
        <v>477232235</v>
      </c>
    </row>
    <row r="11" spans="1:13" ht="24" hidden="1">
      <c r="A11" s="106" t="s">
        <v>105</v>
      </c>
      <c r="C11" s="144">
        <v>0</v>
      </c>
      <c r="E11" s="144">
        <v>0</v>
      </c>
    </row>
    <row r="12" spans="1:13" ht="24">
      <c r="A12" s="106" t="s">
        <v>106</v>
      </c>
      <c r="C12" s="144">
        <v>32298231</v>
      </c>
      <c r="E12" s="144">
        <v>32298231</v>
      </c>
    </row>
    <row r="13" spans="1:13" ht="27" thickBot="1">
      <c r="A13" s="106" t="s">
        <v>38</v>
      </c>
      <c r="C13" s="107">
        <f>SUM(C10:C12)</f>
        <v>509530466</v>
      </c>
      <c r="D13" s="28"/>
      <c r="E13" s="108">
        <f>SUM(E10:E12)</f>
        <v>509530466</v>
      </c>
    </row>
    <row r="14" spans="1:13" ht="23.25" thickTop="1">
      <c r="M14" s="29"/>
    </row>
    <row r="15" spans="1:13">
      <c r="M15" s="29"/>
    </row>
    <row r="16" spans="1:13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  <row r="40" spans="13:13">
      <c r="M40" s="29"/>
    </row>
    <row r="41" spans="13:13">
      <c r="M41" s="29"/>
    </row>
    <row r="42" spans="13:13">
      <c r="M42" s="29"/>
    </row>
    <row r="43" spans="13:13">
      <c r="M43" s="2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38"/>
  <sheetViews>
    <sheetView rightToLeft="1" view="pageBreakPreview" zoomScale="50" zoomScaleNormal="60" zoomScaleSheetLayoutView="50" workbookViewId="0">
      <pane xSplit="1" topLeftCell="B1" activePane="topRight" state="frozen"/>
      <selection activeCell="A7" sqref="A7"/>
      <selection pane="topRight" activeCell="M14" sqref="M14"/>
    </sheetView>
  </sheetViews>
  <sheetFormatPr defaultColWidth="9.140625" defaultRowHeight="31.5"/>
  <cols>
    <col min="1" max="1" width="51.7109375" style="66" customWidth="1"/>
    <col min="2" max="2" width="1" style="66" customWidth="1"/>
    <col min="3" max="3" width="20.5703125" style="79" customWidth="1"/>
    <col min="4" max="4" width="1" style="66" customWidth="1"/>
    <col min="5" max="5" width="31.28515625" style="66" customWidth="1"/>
    <col min="6" max="6" width="0.7109375" style="66" customWidth="1"/>
    <col min="7" max="7" width="30" style="66" customWidth="1"/>
    <col min="8" max="8" width="1.140625" style="66" customWidth="1"/>
    <col min="9" max="9" width="28.42578125" style="79" customWidth="1"/>
    <col min="10" max="10" width="1.42578125" style="66" customWidth="1"/>
    <col min="11" max="11" width="33.42578125" style="66" customWidth="1"/>
    <col min="12" max="12" width="0.7109375" style="66" customWidth="1"/>
    <col min="13" max="13" width="20.85546875" style="79" customWidth="1"/>
    <col min="14" max="14" width="0.85546875" style="66" customWidth="1"/>
    <col min="15" max="15" width="29.85546875" style="66" customWidth="1"/>
    <col min="16" max="16" width="1" style="66" customWidth="1"/>
    <col min="17" max="17" width="20.5703125" style="79" bestFit="1" customWidth="1"/>
    <col min="18" max="18" width="1" style="66" customWidth="1"/>
    <col min="19" max="19" width="18.140625" style="66" bestFit="1" customWidth="1"/>
    <col min="20" max="20" width="1" style="66" customWidth="1"/>
    <col min="21" max="21" width="33" style="66" customWidth="1"/>
    <col min="22" max="22" width="0.85546875" style="66" customWidth="1"/>
    <col min="23" max="23" width="32.7109375" style="66" customWidth="1"/>
    <col min="24" max="24" width="1" style="66" customWidth="1"/>
    <col min="25" max="25" width="19.5703125" style="79" customWidth="1"/>
    <col min="26" max="26" width="1.85546875" style="66" customWidth="1"/>
    <col min="27" max="27" width="32.7109375" style="66" bestFit="1" customWidth="1"/>
    <col min="28" max="28" width="28.28515625" style="66" bestFit="1" customWidth="1"/>
    <col min="29" max="16384" width="9.140625" style="66"/>
  </cols>
  <sheetData>
    <row r="2" spans="1:28" ht="47.25" customHeight="1">
      <c r="A2" s="164" t="s">
        <v>67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</row>
    <row r="3" spans="1:28" ht="47.25" customHeight="1">
      <c r="A3" s="164" t="s">
        <v>94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</row>
    <row r="4" spans="1:28" ht="47.25" customHeight="1">
      <c r="A4" s="164" t="s">
        <v>123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</row>
    <row r="5" spans="1:28" ht="47.2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8" s="68" customFormat="1" ht="47.25" customHeight="1">
      <c r="A6" s="156" t="s">
        <v>68</v>
      </c>
      <c r="B6" s="156"/>
      <c r="C6" s="77"/>
      <c r="D6" s="156"/>
      <c r="E6" s="156"/>
      <c r="F6" s="156"/>
      <c r="G6" s="156"/>
      <c r="H6" s="156"/>
      <c r="I6" s="77"/>
      <c r="J6" s="156"/>
      <c r="K6" s="156"/>
      <c r="L6" s="156"/>
      <c r="M6" s="77"/>
      <c r="N6" s="156"/>
      <c r="O6" s="156"/>
      <c r="P6" s="156"/>
      <c r="Q6" s="77"/>
      <c r="R6" s="156"/>
      <c r="S6" s="156"/>
      <c r="T6" s="156"/>
      <c r="U6" s="156"/>
      <c r="V6" s="156"/>
      <c r="W6" s="156"/>
      <c r="Y6" s="80"/>
    </row>
    <row r="7" spans="1:28" s="68" customFormat="1" ht="47.25" customHeight="1">
      <c r="A7" s="156" t="s">
        <v>69</v>
      </c>
      <c r="B7" s="156"/>
      <c r="C7" s="77"/>
      <c r="D7" s="156"/>
      <c r="E7" s="156"/>
      <c r="F7" s="156"/>
      <c r="G7" s="156"/>
      <c r="H7" s="156"/>
      <c r="I7" s="77"/>
      <c r="J7" s="156"/>
      <c r="K7" s="156"/>
      <c r="L7" s="156"/>
      <c r="M7" s="77"/>
      <c r="N7" s="156"/>
      <c r="O7" s="156"/>
      <c r="P7" s="156"/>
      <c r="Q7" s="77"/>
      <c r="R7" s="156"/>
      <c r="S7" s="156"/>
      <c r="T7" s="156"/>
      <c r="U7" s="156"/>
      <c r="V7" s="156"/>
      <c r="W7" s="156"/>
      <c r="Y7" s="80"/>
    </row>
    <row r="8" spans="1:28">
      <c r="C8" s="78"/>
      <c r="D8" s="69"/>
      <c r="E8" s="69"/>
      <c r="F8" s="69"/>
      <c r="G8" s="69"/>
      <c r="I8" s="78"/>
      <c r="J8" s="69"/>
      <c r="K8" s="69"/>
      <c r="L8" s="69"/>
      <c r="M8" s="78"/>
      <c r="N8" s="69"/>
      <c r="O8" s="69"/>
      <c r="P8" s="69"/>
      <c r="Q8" s="78"/>
      <c r="R8" s="69"/>
      <c r="S8" s="69"/>
      <c r="T8" s="69"/>
      <c r="U8" s="69"/>
      <c r="V8" s="69"/>
      <c r="W8" s="69"/>
      <c r="X8" s="69"/>
      <c r="Y8" s="78"/>
    </row>
    <row r="9" spans="1:28" ht="40.5" customHeight="1">
      <c r="A9" s="166" t="s">
        <v>3</v>
      </c>
      <c r="C9" s="165" t="s">
        <v>119</v>
      </c>
      <c r="D9" s="165" t="s">
        <v>101</v>
      </c>
      <c r="E9" s="165" t="s">
        <v>101</v>
      </c>
      <c r="F9" s="165" t="s">
        <v>101</v>
      </c>
      <c r="G9" s="165" t="s">
        <v>101</v>
      </c>
      <c r="I9" s="165" t="s">
        <v>4</v>
      </c>
      <c r="J9" s="165" t="s">
        <v>4</v>
      </c>
      <c r="K9" s="165" t="s">
        <v>4</v>
      </c>
      <c r="L9" s="165" t="s">
        <v>4</v>
      </c>
      <c r="M9" s="165" t="s">
        <v>4</v>
      </c>
      <c r="N9" s="165" t="s">
        <v>4</v>
      </c>
      <c r="O9" s="165" t="s">
        <v>4</v>
      </c>
      <c r="Q9" s="165" t="s">
        <v>122</v>
      </c>
      <c r="R9" s="165" t="s">
        <v>102</v>
      </c>
      <c r="S9" s="165" t="s">
        <v>102</v>
      </c>
      <c r="T9" s="165" t="s">
        <v>102</v>
      </c>
      <c r="U9" s="165" t="s">
        <v>102</v>
      </c>
      <c r="V9" s="165" t="s">
        <v>102</v>
      </c>
      <c r="W9" s="165" t="s">
        <v>102</v>
      </c>
      <c r="X9" s="165" t="s">
        <v>102</v>
      </c>
      <c r="Y9" s="165" t="s">
        <v>102</v>
      </c>
    </row>
    <row r="10" spans="1:28" ht="33.75" customHeight="1">
      <c r="A10" s="166" t="s">
        <v>3</v>
      </c>
      <c r="C10" s="167" t="s">
        <v>6</v>
      </c>
      <c r="E10" s="167" t="s">
        <v>7</v>
      </c>
      <c r="G10" s="167" t="s">
        <v>8</v>
      </c>
      <c r="I10" s="166" t="s">
        <v>9</v>
      </c>
      <c r="J10" s="166" t="s">
        <v>9</v>
      </c>
      <c r="K10" s="166" t="s">
        <v>9</v>
      </c>
      <c r="M10" s="166" t="s">
        <v>10</v>
      </c>
      <c r="N10" s="166" t="s">
        <v>10</v>
      </c>
      <c r="O10" s="166" t="s">
        <v>10</v>
      </c>
      <c r="Q10" s="167" t="s">
        <v>6</v>
      </c>
      <c r="S10" s="167" t="s">
        <v>11</v>
      </c>
      <c r="U10" s="167" t="s">
        <v>7</v>
      </c>
      <c r="V10" s="167"/>
      <c r="W10" s="167" t="s">
        <v>8</v>
      </c>
      <c r="Y10" s="168" t="s">
        <v>12</v>
      </c>
    </row>
    <row r="11" spans="1:28" ht="60.75" customHeight="1">
      <c r="A11" s="166" t="s">
        <v>3</v>
      </c>
      <c r="C11" s="165" t="s">
        <v>6</v>
      </c>
      <c r="E11" s="165" t="s">
        <v>7</v>
      </c>
      <c r="G11" s="165" t="s">
        <v>8</v>
      </c>
      <c r="I11" s="152" t="s">
        <v>6</v>
      </c>
      <c r="K11" s="152" t="s">
        <v>7</v>
      </c>
      <c r="M11" s="152" t="s">
        <v>6</v>
      </c>
      <c r="O11" s="152" t="s">
        <v>13</v>
      </c>
      <c r="Q11" s="165" t="s">
        <v>6</v>
      </c>
      <c r="S11" s="165" t="s">
        <v>11</v>
      </c>
      <c r="U11" s="165" t="s">
        <v>7</v>
      </c>
      <c r="V11" s="165"/>
      <c r="W11" s="165"/>
      <c r="Y11" s="169" t="s">
        <v>12</v>
      </c>
      <c r="AA11" s="147"/>
      <c r="AB11" s="149"/>
    </row>
    <row r="12" spans="1:28" ht="41.25" customHeight="1">
      <c r="A12" s="145" t="s">
        <v>103</v>
      </c>
      <c r="B12" s="146"/>
      <c r="C12" s="147">
        <v>25000000</v>
      </c>
      <c r="D12" s="146"/>
      <c r="E12" s="147">
        <v>152002301594</v>
      </c>
      <c r="F12" s="146"/>
      <c r="G12" s="147">
        <v>135687825000</v>
      </c>
      <c r="H12" s="146"/>
      <c r="I12" s="147">
        <v>0</v>
      </c>
      <c r="J12" s="146"/>
      <c r="K12" s="147">
        <v>0</v>
      </c>
      <c r="L12" s="146"/>
      <c r="M12" s="147">
        <v>-31460</v>
      </c>
      <c r="N12" s="146"/>
      <c r="O12" s="147">
        <v>187636881</v>
      </c>
      <c r="P12" s="146"/>
      <c r="Q12" s="147">
        <v>24968540</v>
      </c>
      <c r="R12" s="146"/>
      <c r="S12" s="147">
        <v>5880</v>
      </c>
      <c r="T12" s="146"/>
      <c r="U12" s="147">
        <v>151811021898</v>
      </c>
      <c r="V12" s="146"/>
      <c r="W12" s="147">
        <v>145941465859.56</v>
      </c>
      <c r="Y12" s="81">
        <f>W12/$AA$12</f>
        <v>6.4778506876958852E-2</v>
      </c>
      <c r="AA12" s="150">
        <v>2252930376070</v>
      </c>
      <c r="AB12" s="151" t="s">
        <v>115</v>
      </c>
    </row>
    <row r="13" spans="1:28" ht="41.25" customHeight="1">
      <c r="A13" s="145" t="s">
        <v>92</v>
      </c>
      <c r="B13" s="146"/>
      <c r="C13" s="147">
        <v>400000</v>
      </c>
      <c r="D13" s="146"/>
      <c r="E13" s="147">
        <v>1503073308</v>
      </c>
      <c r="F13" s="146"/>
      <c r="G13" s="147">
        <v>1472386860</v>
      </c>
      <c r="H13" s="146"/>
      <c r="I13" s="147">
        <v>0</v>
      </c>
      <c r="J13" s="146"/>
      <c r="K13" s="147">
        <v>0</v>
      </c>
      <c r="L13" s="146"/>
      <c r="M13" s="147">
        <v>-400000</v>
      </c>
      <c r="N13" s="146"/>
      <c r="O13" s="147">
        <v>1510289987</v>
      </c>
      <c r="P13" s="146"/>
      <c r="Q13" s="147">
        <v>0</v>
      </c>
      <c r="R13" s="146"/>
      <c r="S13" s="147">
        <v>0</v>
      </c>
      <c r="T13" s="146"/>
      <c r="U13" s="147">
        <v>0</v>
      </c>
      <c r="V13" s="146"/>
      <c r="W13" s="147">
        <v>0</v>
      </c>
      <c r="Y13" s="81">
        <f t="shared" ref="Y13:Y33" si="0">W13/$AA$12</f>
        <v>0</v>
      </c>
      <c r="AA13" s="69"/>
      <c r="AB13" s="149"/>
    </row>
    <row r="14" spans="1:28" ht="41.25" customHeight="1">
      <c r="A14" s="145" t="s">
        <v>120</v>
      </c>
      <c r="B14" s="146"/>
      <c r="C14" s="147">
        <v>8000000</v>
      </c>
      <c r="D14" s="146"/>
      <c r="E14" s="147">
        <v>59158847887</v>
      </c>
      <c r="F14" s="146"/>
      <c r="G14" s="147">
        <v>60040620000</v>
      </c>
      <c r="H14" s="146"/>
      <c r="I14" s="147">
        <v>2000000</v>
      </c>
      <c r="J14" s="146"/>
      <c r="K14" s="147">
        <v>16622587459</v>
      </c>
      <c r="L14" s="146"/>
      <c r="M14" s="147">
        <v>0</v>
      </c>
      <c r="N14" s="146"/>
      <c r="O14" s="147">
        <v>0</v>
      </c>
      <c r="P14" s="146"/>
      <c r="Q14" s="147">
        <v>10000000</v>
      </c>
      <c r="R14" s="146"/>
      <c r="S14" s="147">
        <v>8860</v>
      </c>
      <c r="T14" s="146"/>
      <c r="U14" s="147">
        <v>75781435346</v>
      </c>
      <c r="V14" s="146"/>
      <c r="W14" s="147">
        <v>88072830000</v>
      </c>
      <c r="Y14" s="81">
        <f t="shared" si="0"/>
        <v>3.9092566257477424E-2</v>
      </c>
      <c r="AA14" s="196"/>
      <c r="AB14" s="149"/>
    </row>
    <row r="15" spans="1:28" ht="41.25" customHeight="1">
      <c r="A15" s="145" t="s">
        <v>114</v>
      </c>
      <c r="B15" s="146"/>
      <c r="C15" s="147">
        <v>71407361</v>
      </c>
      <c r="D15" s="146"/>
      <c r="E15" s="147">
        <v>179797693995</v>
      </c>
      <c r="F15" s="146"/>
      <c r="G15" s="147">
        <v>158432911434.97601</v>
      </c>
      <c r="H15" s="146"/>
      <c r="I15" s="147">
        <v>0</v>
      </c>
      <c r="J15" s="146"/>
      <c r="K15" s="147">
        <v>0</v>
      </c>
      <c r="L15" s="146"/>
      <c r="M15" s="147">
        <v>0</v>
      </c>
      <c r="N15" s="146"/>
      <c r="O15" s="147">
        <v>0</v>
      </c>
      <c r="P15" s="146"/>
      <c r="Q15" s="147">
        <v>71407361</v>
      </c>
      <c r="R15" s="146"/>
      <c r="S15" s="147">
        <v>2232</v>
      </c>
      <c r="T15" s="146"/>
      <c r="U15" s="147">
        <v>179797693995</v>
      </c>
      <c r="V15" s="146"/>
      <c r="W15" s="147">
        <v>158432911434.97601</v>
      </c>
      <c r="Y15" s="81">
        <f t="shared" si="0"/>
        <v>7.0323039325940265E-2</v>
      </c>
      <c r="AA15" s="196"/>
      <c r="AB15" s="149"/>
    </row>
    <row r="16" spans="1:28" ht="41.25" customHeight="1">
      <c r="A16" s="145" t="s">
        <v>85</v>
      </c>
      <c r="B16" s="146"/>
      <c r="C16" s="147">
        <v>2900000</v>
      </c>
      <c r="D16" s="146"/>
      <c r="E16" s="147">
        <v>150446491743</v>
      </c>
      <c r="F16" s="146"/>
      <c r="G16" s="147">
        <v>180834593850</v>
      </c>
      <c r="H16" s="146"/>
      <c r="I16" s="147">
        <v>0</v>
      </c>
      <c r="J16" s="146"/>
      <c r="K16" s="147">
        <v>0</v>
      </c>
      <c r="L16" s="146"/>
      <c r="M16" s="147">
        <v>-400000</v>
      </c>
      <c r="N16" s="146"/>
      <c r="O16" s="147">
        <v>26187253317</v>
      </c>
      <c r="P16" s="146"/>
      <c r="Q16" s="147">
        <v>2500000</v>
      </c>
      <c r="R16" s="146"/>
      <c r="S16" s="147">
        <v>75450</v>
      </c>
      <c r="T16" s="146"/>
      <c r="U16" s="147">
        <v>129695251501</v>
      </c>
      <c r="V16" s="146"/>
      <c r="W16" s="147">
        <v>187502681250</v>
      </c>
      <c r="Y16" s="81">
        <f t="shared" si="0"/>
        <v>8.322613217061714E-2</v>
      </c>
      <c r="AA16" s="197"/>
      <c r="AB16" s="149"/>
    </row>
    <row r="17" spans="1:28" ht="41.25" customHeight="1">
      <c r="A17" s="145" t="s">
        <v>93</v>
      </c>
      <c r="B17" s="146"/>
      <c r="C17" s="147">
        <v>4000000</v>
      </c>
      <c r="D17" s="146"/>
      <c r="E17" s="147">
        <v>101424919041</v>
      </c>
      <c r="F17" s="146"/>
      <c r="G17" s="147">
        <v>99007380000</v>
      </c>
      <c r="H17" s="146"/>
      <c r="I17" s="147">
        <v>0</v>
      </c>
      <c r="J17" s="146"/>
      <c r="K17" s="147">
        <v>0</v>
      </c>
      <c r="L17" s="146"/>
      <c r="M17" s="147">
        <v>-406316</v>
      </c>
      <c r="N17" s="146"/>
      <c r="O17" s="147">
        <v>11858388390</v>
      </c>
      <c r="P17" s="146"/>
      <c r="Q17" s="147">
        <v>3593684</v>
      </c>
      <c r="R17" s="146"/>
      <c r="S17" s="147">
        <v>30400</v>
      </c>
      <c r="T17" s="146"/>
      <c r="U17" s="147">
        <v>91122277186</v>
      </c>
      <c r="V17" s="146"/>
      <c r="W17" s="147">
        <v>108597968038.08</v>
      </c>
      <c r="Y17" s="81">
        <f t="shared" si="0"/>
        <v>4.8202984518109136E-2</v>
      </c>
      <c r="AA17" s="197"/>
      <c r="AB17" s="149"/>
    </row>
    <row r="18" spans="1:28" ht="41.25" customHeight="1">
      <c r="A18" s="145" t="s">
        <v>86</v>
      </c>
      <c r="B18" s="146"/>
      <c r="C18" s="147">
        <v>4000000</v>
      </c>
      <c r="D18" s="146"/>
      <c r="E18" s="147">
        <v>86909746658</v>
      </c>
      <c r="F18" s="146"/>
      <c r="G18" s="147">
        <v>57456090000</v>
      </c>
      <c r="H18" s="146"/>
      <c r="I18" s="147">
        <v>0</v>
      </c>
      <c r="J18" s="146"/>
      <c r="K18" s="147">
        <v>0</v>
      </c>
      <c r="L18" s="146"/>
      <c r="M18" s="147">
        <v>0</v>
      </c>
      <c r="N18" s="146"/>
      <c r="O18" s="147">
        <v>0</v>
      </c>
      <c r="P18" s="146"/>
      <c r="Q18" s="147">
        <v>4000000</v>
      </c>
      <c r="R18" s="146"/>
      <c r="S18" s="147">
        <v>16380</v>
      </c>
      <c r="T18" s="146"/>
      <c r="U18" s="147">
        <v>86909746658</v>
      </c>
      <c r="V18" s="146"/>
      <c r="W18" s="147">
        <v>65130156000</v>
      </c>
      <c r="Y18" s="81">
        <f t="shared" si="0"/>
        <v>2.8909085115010391E-2</v>
      </c>
      <c r="AA18" s="197"/>
      <c r="AB18" s="149"/>
    </row>
    <row r="19" spans="1:28" ht="41.25" customHeight="1">
      <c r="A19" s="145" t="s">
        <v>117</v>
      </c>
      <c r="B19" s="146"/>
      <c r="C19" s="147">
        <v>4700000</v>
      </c>
      <c r="D19" s="146"/>
      <c r="E19" s="147">
        <v>127390700797</v>
      </c>
      <c r="F19" s="146"/>
      <c r="G19" s="147">
        <v>120304901250</v>
      </c>
      <c r="H19" s="146"/>
      <c r="I19" s="147">
        <v>300000</v>
      </c>
      <c r="J19" s="146"/>
      <c r="K19" s="147">
        <v>8796715426</v>
      </c>
      <c r="L19" s="146"/>
      <c r="M19" s="147">
        <v>0</v>
      </c>
      <c r="N19" s="146"/>
      <c r="O19" s="147">
        <v>0</v>
      </c>
      <c r="P19" s="146"/>
      <c r="Q19" s="147">
        <v>5000000</v>
      </c>
      <c r="R19" s="146"/>
      <c r="S19" s="147">
        <v>31150</v>
      </c>
      <c r="T19" s="146"/>
      <c r="U19" s="147">
        <v>136187416223</v>
      </c>
      <c r="V19" s="146"/>
      <c r="W19" s="147">
        <v>154823287500</v>
      </c>
      <c r="Y19" s="81">
        <f t="shared" si="0"/>
        <v>6.8720848697540721E-2</v>
      </c>
      <c r="AA19" s="197"/>
      <c r="AB19" s="149"/>
    </row>
    <row r="20" spans="1:28" ht="41.25" customHeight="1">
      <c r="A20" s="145" t="s">
        <v>107</v>
      </c>
      <c r="B20" s="146"/>
      <c r="C20" s="147">
        <v>4534567</v>
      </c>
      <c r="D20" s="146"/>
      <c r="E20" s="147">
        <v>68916297136</v>
      </c>
      <c r="F20" s="146"/>
      <c r="G20" s="147">
        <v>91954761057.539993</v>
      </c>
      <c r="H20" s="146"/>
      <c r="I20" s="147">
        <v>0</v>
      </c>
      <c r="J20" s="146"/>
      <c r="K20" s="147">
        <v>0</v>
      </c>
      <c r="L20" s="146"/>
      <c r="M20" s="147">
        <v>-34567</v>
      </c>
      <c r="N20" s="146"/>
      <c r="O20" s="147">
        <v>725030180</v>
      </c>
      <c r="P20" s="146"/>
      <c r="Q20" s="147">
        <v>4500000</v>
      </c>
      <c r="R20" s="146"/>
      <c r="S20" s="147">
        <v>19370</v>
      </c>
      <c r="T20" s="146"/>
      <c r="U20" s="147">
        <v>68390948267</v>
      </c>
      <c r="V20" s="146"/>
      <c r="W20" s="147">
        <v>86646368250</v>
      </c>
      <c r="Y20" s="81">
        <f t="shared" si="0"/>
        <v>3.8459407876219182E-2</v>
      </c>
      <c r="AA20" s="196"/>
      <c r="AB20" s="149"/>
    </row>
    <row r="21" spans="1:28" ht="41.25" customHeight="1">
      <c r="A21" s="145" t="s">
        <v>112</v>
      </c>
      <c r="B21" s="146"/>
      <c r="C21" s="147">
        <v>3000000</v>
      </c>
      <c r="D21" s="146"/>
      <c r="E21" s="147">
        <v>35249693445</v>
      </c>
      <c r="F21" s="146"/>
      <c r="G21" s="147">
        <v>35726157000</v>
      </c>
      <c r="H21" s="146"/>
      <c r="I21" s="147">
        <v>0</v>
      </c>
      <c r="J21" s="146"/>
      <c r="K21" s="147">
        <v>0</v>
      </c>
      <c r="L21" s="146"/>
      <c r="M21" s="147">
        <v>0</v>
      </c>
      <c r="N21" s="146"/>
      <c r="O21" s="147">
        <v>0</v>
      </c>
      <c r="P21" s="146"/>
      <c r="Q21" s="147">
        <v>3000000</v>
      </c>
      <c r="R21" s="146"/>
      <c r="S21" s="147">
        <v>11670</v>
      </c>
      <c r="T21" s="146"/>
      <c r="U21" s="147">
        <v>35249693445</v>
      </c>
      <c r="V21" s="146"/>
      <c r="W21" s="147">
        <v>34801690500</v>
      </c>
      <c r="Y21" s="81">
        <f t="shared" si="0"/>
        <v>1.5447299601289892E-2</v>
      </c>
      <c r="AA21" s="197"/>
      <c r="AB21" s="149"/>
    </row>
    <row r="22" spans="1:28" ht="41.25" customHeight="1">
      <c r="A22" s="145" t="s">
        <v>98</v>
      </c>
      <c r="B22" s="146"/>
      <c r="C22" s="147">
        <v>485000</v>
      </c>
      <c r="D22" s="146"/>
      <c r="E22" s="147">
        <v>45923607904</v>
      </c>
      <c r="F22" s="146"/>
      <c r="G22" s="147">
        <v>49705979175</v>
      </c>
      <c r="H22" s="146"/>
      <c r="I22" s="147">
        <v>0</v>
      </c>
      <c r="J22" s="146"/>
      <c r="K22" s="147">
        <v>0</v>
      </c>
      <c r="L22" s="146"/>
      <c r="M22" s="147">
        <v>-485000</v>
      </c>
      <c r="N22" s="146"/>
      <c r="O22" s="147">
        <v>50189992736</v>
      </c>
      <c r="P22" s="146"/>
      <c r="Q22" s="147">
        <v>0</v>
      </c>
      <c r="R22" s="146"/>
      <c r="S22" s="147">
        <v>0</v>
      </c>
      <c r="T22" s="146"/>
      <c r="U22" s="147">
        <v>0</v>
      </c>
      <c r="V22" s="146"/>
      <c r="W22" s="147">
        <v>0</v>
      </c>
      <c r="Y22" s="81">
        <f t="shared" si="0"/>
        <v>0</v>
      </c>
      <c r="AA22" s="197"/>
      <c r="AB22" s="149"/>
    </row>
    <row r="23" spans="1:28" ht="41.25" customHeight="1">
      <c r="A23" s="145" t="s">
        <v>87</v>
      </c>
      <c r="B23" s="146"/>
      <c r="C23" s="147">
        <v>2500000</v>
      </c>
      <c r="D23" s="146"/>
      <c r="E23" s="147">
        <v>55901934769</v>
      </c>
      <c r="F23" s="146"/>
      <c r="G23" s="147">
        <v>42570191250</v>
      </c>
      <c r="H23" s="146"/>
      <c r="I23" s="147">
        <v>0</v>
      </c>
      <c r="J23" s="146"/>
      <c r="K23" s="147">
        <v>0</v>
      </c>
      <c r="L23" s="146"/>
      <c r="M23" s="147">
        <v>0</v>
      </c>
      <c r="N23" s="146"/>
      <c r="O23" s="147">
        <v>0</v>
      </c>
      <c r="P23" s="146"/>
      <c r="Q23" s="147">
        <v>2500000</v>
      </c>
      <c r="R23" s="146"/>
      <c r="S23" s="147">
        <v>19130</v>
      </c>
      <c r="T23" s="146"/>
      <c r="U23" s="147">
        <v>55901934769</v>
      </c>
      <c r="V23" s="146"/>
      <c r="W23" s="147">
        <v>47540441250</v>
      </c>
      <c r="Y23" s="81">
        <f t="shared" si="0"/>
        <v>2.1101602497334736E-2</v>
      </c>
      <c r="AA23" s="197"/>
      <c r="AB23" s="149"/>
    </row>
    <row r="24" spans="1:28" ht="41.25" customHeight="1">
      <c r="A24" s="145" t="s">
        <v>88</v>
      </c>
      <c r="B24" s="146"/>
      <c r="C24" s="147">
        <v>11400000</v>
      </c>
      <c r="D24" s="146"/>
      <c r="E24" s="147">
        <v>145448283514</v>
      </c>
      <c r="F24" s="146"/>
      <c r="G24" s="147">
        <v>143125307100</v>
      </c>
      <c r="H24" s="146"/>
      <c r="I24" s="147">
        <v>100000</v>
      </c>
      <c r="J24" s="146"/>
      <c r="K24" s="147">
        <v>1271085647</v>
      </c>
      <c r="L24" s="146"/>
      <c r="M24" s="147">
        <v>0</v>
      </c>
      <c r="N24" s="146"/>
      <c r="O24" s="147">
        <v>0</v>
      </c>
      <c r="P24" s="146"/>
      <c r="Q24" s="147">
        <v>11500000</v>
      </c>
      <c r="R24" s="146"/>
      <c r="S24" s="147">
        <v>14240</v>
      </c>
      <c r="T24" s="146"/>
      <c r="U24" s="147">
        <v>146719369161</v>
      </c>
      <c r="V24" s="146"/>
      <c r="W24" s="147">
        <v>162785628000</v>
      </c>
      <c r="Y24" s="81">
        <f t="shared" si="0"/>
        <v>7.2255063773414244E-2</v>
      </c>
      <c r="AA24" s="196"/>
      <c r="AB24" s="149"/>
    </row>
    <row r="25" spans="1:28" ht="41.25" customHeight="1">
      <c r="A25" s="145" t="s">
        <v>89</v>
      </c>
      <c r="B25" s="146"/>
      <c r="C25" s="147">
        <v>12600000</v>
      </c>
      <c r="D25" s="146"/>
      <c r="E25" s="147">
        <v>234532352525</v>
      </c>
      <c r="F25" s="146"/>
      <c r="G25" s="147">
        <v>293336202600</v>
      </c>
      <c r="H25" s="146"/>
      <c r="I25" s="147">
        <v>0</v>
      </c>
      <c r="J25" s="146"/>
      <c r="K25" s="147">
        <v>0</v>
      </c>
      <c r="L25" s="146"/>
      <c r="M25" s="147">
        <v>-500000</v>
      </c>
      <c r="N25" s="146"/>
      <c r="O25" s="147">
        <v>14008164685</v>
      </c>
      <c r="P25" s="146"/>
      <c r="Q25" s="147">
        <v>12100000</v>
      </c>
      <c r="R25" s="146"/>
      <c r="S25" s="147">
        <v>27310</v>
      </c>
      <c r="T25" s="146"/>
      <c r="U25" s="147">
        <v>225225513136</v>
      </c>
      <c r="V25" s="146"/>
      <c r="W25" s="147">
        <v>328484816550</v>
      </c>
      <c r="Y25" s="81">
        <f t="shared" si="0"/>
        <v>0.14580335905586536</v>
      </c>
      <c r="AA25" s="197"/>
      <c r="AB25" s="149"/>
    </row>
    <row r="26" spans="1:28" ht="41.25" customHeight="1">
      <c r="A26" s="145" t="s">
        <v>100</v>
      </c>
      <c r="B26" s="146"/>
      <c r="C26" s="147">
        <v>11200000</v>
      </c>
      <c r="D26" s="146"/>
      <c r="E26" s="147">
        <v>227439424259</v>
      </c>
      <c r="F26" s="146"/>
      <c r="G26" s="147">
        <v>192829795200</v>
      </c>
      <c r="H26" s="146"/>
      <c r="I26" s="147">
        <v>0</v>
      </c>
      <c r="J26" s="146"/>
      <c r="K26" s="147">
        <v>0</v>
      </c>
      <c r="L26" s="146"/>
      <c r="M26" s="147">
        <v>0</v>
      </c>
      <c r="N26" s="146"/>
      <c r="O26" s="147">
        <v>0</v>
      </c>
      <c r="P26" s="146"/>
      <c r="Q26" s="147">
        <v>11200000</v>
      </c>
      <c r="R26" s="146"/>
      <c r="S26" s="147">
        <v>20070</v>
      </c>
      <c r="T26" s="146"/>
      <c r="U26" s="147">
        <v>227439424259</v>
      </c>
      <c r="V26" s="146"/>
      <c r="W26" s="147">
        <v>223446535200</v>
      </c>
      <c r="Y26" s="81">
        <f t="shared" si="0"/>
        <v>9.9180399702266414E-2</v>
      </c>
      <c r="AA26" s="197"/>
      <c r="AB26" s="149"/>
    </row>
    <row r="27" spans="1:28" ht="41.25" customHeight="1">
      <c r="A27" s="145" t="s">
        <v>113</v>
      </c>
      <c r="B27" s="146"/>
      <c r="C27" s="147">
        <v>303736</v>
      </c>
      <c r="D27" s="146"/>
      <c r="E27" s="147">
        <v>6171439382</v>
      </c>
      <c r="F27" s="146"/>
      <c r="G27" s="147">
        <v>9072959562.5400009</v>
      </c>
      <c r="H27" s="146"/>
      <c r="I27" s="147">
        <v>0</v>
      </c>
      <c r="J27" s="146"/>
      <c r="K27" s="147">
        <v>0</v>
      </c>
      <c r="L27" s="146"/>
      <c r="M27" s="147">
        <v>0</v>
      </c>
      <c r="N27" s="146"/>
      <c r="O27" s="147">
        <v>0</v>
      </c>
      <c r="P27" s="146"/>
      <c r="Q27" s="147">
        <v>303736</v>
      </c>
      <c r="R27" s="146"/>
      <c r="S27" s="147">
        <v>34850</v>
      </c>
      <c r="T27" s="146"/>
      <c r="U27" s="147">
        <v>6171439382</v>
      </c>
      <c r="V27" s="146"/>
      <c r="W27" s="147">
        <v>10522217662.379999</v>
      </c>
      <c r="Y27" s="81">
        <f t="shared" si="0"/>
        <v>4.6704584278964272E-3</v>
      </c>
      <c r="AA27" s="197"/>
      <c r="AB27" s="149"/>
    </row>
    <row r="28" spans="1:28" ht="41.25" customHeight="1">
      <c r="A28" s="145" t="s">
        <v>99</v>
      </c>
      <c r="B28" s="146"/>
      <c r="C28" s="147">
        <v>1536666</v>
      </c>
      <c r="D28" s="146"/>
      <c r="E28" s="147">
        <v>31895630737</v>
      </c>
      <c r="F28" s="146"/>
      <c r="G28" s="147">
        <v>19399540033.709999</v>
      </c>
      <c r="H28" s="146"/>
      <c r="I28" s="147">
        <v>0</v>
      </c>
      <c r="J28" s="146"/>
      <c r="K28" s="147">
        <v>0</v>
      </c>
      <c r="L28" s="146"/>
      <c r="M28" s="147">
        <v>0</v>
      </c>
      <c r="N28" s="146"/>
      <c r="O28" s="147">
        <v>0</v>
      </c>
      <c r="P28" s="146"/>
      <c r="Q28" s="147">
        <v>1536666</v>
      </c>
      <c r="R28" s="146"/>
      <c r="S28" s="147">
        <v>13790</v>
      </c>
      <c r="T28" s="146"/>
      <c r="U28" s="147">
        <v>31895630737</v>
      </c>
      <c r="V28" s="146"/>
      <c r="W28" s="147">
        <v>21064539926.367001</v>
      </c>
      <c r="Y28" s="81">
        <f t="shared" si="0"/>
        <v>9.3498406120795779E-3</v>
      </c>
      <c r="AA28" s="197"/>
      <c r="AB28" s="149"/>
    </row>
    <row r="29" spans="1:28" ht="41.25" customHeight="1">
      <c r="A29" s="145" t="s">
        <v>90</v>
      </c>
      <c r="B29" s="146"/>
      <c r="C29" s="147">
        <v>1200000</v>
      </c>
      <c r="D29" s="146"/>
      <c r="E29" s="147">
        <v>22454256610</v>
      </c>
      <c r="F29" s="146"/>
      <c r="G29" s="147">
        <v>16568825400</v>
      </c>
      <c r="H29" s="146"/>
      <c r="I29" s="147">
        <v>0</v>
      </c>
      <c r="J29" s="146"/>
      <c r="K29" s="147">
        <v>0</v>
      </c>
      <c r="L29" s="146"/>
      <c r="M29" s="147">
        <v>0</v>
      </c>
      <c r="N29" s="146"/>
      <c r="O29" s="147">
        <v>0</v>
      </c>
      <c r="P29" s="146"/>
      <c r="Q29" s="147">
        <v>1200000</v>
      </c>
      <c r="R29" s="146"/>
      <c r="S29" s="147">
        <v>16650</v>
      </c>
      <c r="T29" s="146"/>
      <c r="U29" s="147">
        <v>22454256610</v>
      </c>
      <c r="V29" s="146"/>
      <c r="W29" s="147">
        <v>19861119000</v>
      </c>
      <c r="Y29" s="81">
        <f t="shared" si="0"/>
        <v>8.8156825488081136E-3</v>
      </c>
      <c r="AA29" s="197"/>
      <c r="AB29" s="149"/>
    </row>
    <row r="30" spans="1:28" ht="41.25" customHeight="1">
      <c r="A30" s="145" t="s">
        <v>91</v>
      </c>
      <c r="B30" s="146"/>
      <c r="C30" s="147">
        <v>11600000</v>
      </c>
      <c r="D30" s="146"/>
      <c r="E30" s="147">
        <v>183619544527</v>
      </c>
      <c r="F30" s="146"/>
      <c r="G30" s="147">
        <v>199716573600</v>
      </c>
      <c r="H30" s="146"/>
      <c r="I30" s="147">
        <v>0</v>
      </c>
      <c r="J30" s="146"/>
      <c r="K30" s="147">
        <v>0</v>
      </c>
      <c r="L30" s="146"/>
      <c r="M30" s="147">
        <v>-200000</v>
      </c>
      <c r="N30" s="146"/>
      <c r="O30" s="147">
        <v>3608401523</v>
      </c>
      <c r="P30" s="146"/>
      <c r="Q30" s="147">
        <v>11400000</v>
      </c>
      <c r="R30" s="146"/>
      <c r="S30" s="147">
        <v>18190</v>
      </c>
      <c r="T30" s="146"/>
      <c r="U30" s="147">
        <v>180453690312</v>
      </c>
      <c r="V30" s="146"/>
      <c r="W30" s="147">
        <v>206132172300</v>
      </c>
      <c r="Y30" s="81">
        <f t="shared" si="0"/>
        <v>9.1495136507314487E-2</v>
      </c>
      <c r="AA30" s="196"/>
      <c r="AB30" s="149"/>
    </row>
    <row r="31" spans="1:28" ht="41.25" customHeight="1">
      <c r="A31" s="145" t="s">
        <v>116</v>
      </c>
      <c r="B31" s="146"/>
      <c r="C31" s="147">
        <v>200000</v>
      </c>
      <c r="D31" s="146"/>
      <c r="E31" s="147">
        <v>9064479468</v>
      </c>
      <c r="F31" s="146"/>
      <c r="G31" s="147">
        <v>8131329000</v>
      </c>
      <c r="H31" s="146"/>
      <c r="I31" s="147">
        <v>0</v>
      </c>
      <c r="J31" s="146"/>
      <c r="K31" s="147">
        <v>0</v>
      </c>
      <c r="L31" s="146"/>
      <c r="M31" s="147">
        <v>-200000</v>
      </c>
      <c r="N31" s="146"/>
      <c r="O31" s="147">
        <v>8528949046</v>
      </c>
      <c r="P31" s="146"/>
      <c r="Q31" s="147">
        <v>0</v>
      </c>
      <c r="R31" s="146"/>
      <c r="S31" s="147">
        <v>0</v>
      </c>
      <c r="T31" s="146"/>
      <c r="U31" s="147">
        <v>0</v>
      </c>
      <c r="V31" s="146"/>
      <c r="W31" s="147">
        <v>0</v>
      </c>
      <c r="Y31" s="81">
        <f t="shared" si="0"/>
        <v>0</v>
      </c>
      <c r="AA31" s="197"/>
      <c r="AB31" s="149"/>
    </row>
    <row r="32" spans="1:28" ht="41.25" customHeight="1">
      <c r="A32" s="145" t="s">
        <v>118</v>
      </c>
      <c r="B32" s="146"/>
      <c r="C32" s="147">
        <v>28400000</v>
      </c>
      <c r="D32" s="146"/>
      <c r="E32" s="147">
        <v>94946702653</v>
      </c>
      <c r="F32" s="146"/>
      <c r="G32" s="147">
        <v>82660426560</v>
      </c>
      <c r="H32" s="146"/>
      <c r="I32" s="147">
        <v>0</v>
      </c>
      <c r="J32" s="146"/>
      <c r="K32" s="147">
        <v>0</v>
      </c>
      <c r="L32" s="146"/>
      <c r="M32" s="147">
        <v>-18400000</v>
      </c>
      <c r="N32" s="146"/>
      <c r="O32" s="147">
        <v>59932098222</v>
      </c>
      <c r="P32" s="146"/>
      <c r="Q32" s="147">
        <v>10000000</v>
      </c>
      <c r="R32" s="146"/>
      <c r="S32" s="147">
        <v>3329</v>
      </c>
      <c r="T32" s="146"/>
      <c r="U32" s="147">
        <v>33431937552</v>
      </c>
      <c r="V32" s="146"/>
      <c r="W32" s="147">
        <v>33091924500</v>
      </c>
      <c r="Y32" s="81">
        <f t="shared" si="0"/>
        <v>1.4688391994485591E-2</v>
      </c>
      <c r="AA32" s="197"/>
      <c r="AB32" s="149"/>
    </row>
    <row r="33" spans="1:28" ht="41.25" customHeight="1">
      <c r="A33" s="145" t="s">
        <v>84</v>
      </c>
      <c r="B33" s="146"/>
      <c r="C33" s="147">
        <v>0</v>
      </c>
      <c r="D33" s="146"/>
      <c r="E33" s="147">
        <v>0</v>
      </c>
      <c r="F33" s="146"/>
      <c r="G33" s="147">
        <v>0</v>
      </c>
      <c r="H33" s="146"/>
      <c r="I33" s="147">
        <v>680000</v>
      </c>
      <c r="J33" s="146"/>
      <c r="K33" s="147">
        <v>113397289253</v>
      </c>
      <c r="L33" s="146"/>
      <c r="M33" s="147">
        <v>0</v>
      </c>
      <c r="N33" s="146"/>
      <c r="O33" s="147">
        <v>0</v>
      </c>
      <c r="P33" s="146"/>
      <c r="Q33" s="147">
        <v>680000</v>
      </c>
      <c r="R33" s="146"/>
      <c r="S33" s="147">
        <v>178750</v>
      </c>
      <c r="T33" s="146"/>
      <c r="U33" s="147">
        <v>113397289253</v>
      </c>
      <c r="V33" s="146"/>
      <c r="W33" s="147">
        <v>120826777500</v>
      </c>
      <c r="Y33" s="81">
        <f t="shared" si="0"/>
        <v>5.3630941632013325E-2</v>
      </c>
      <c r="AA33" s="196"/>
      <c r="AB33" s="149"/>
    </row>
    <row r="34" spans="1:28" ht="41.25" customHeight="1" thickBot="1">
      <c r="D34" s="70"/>
      <c r="E34" s="71">
        <f>SUM(E12:E33)</f>
        <v>2020197421952</v>
      </c>
      <c r="F34" s="70"/>
      <c r="G34" s="71">
        <f>SUM(G12:G33)</f>
        <v>1998034755933.7661</v>
      </c>
      <c r="H34" s="70"/>
      <c r="I34" s="109"/>
      <c r="J34" s="70"/>
      <c r="K34" s="71">
        <f>SUM(K12:K33)</f>
        <v>140087677785</v>
      </c>
      <c r="L34" s="70"/>
      <c r="M34" s="109"/>
      <c r="N34" s="70"/>
      <c r="O34" s="71">
        <f>SUM(O12:O33)</f>
        <v>176736204967</v>
      </c>
      <c r="P34" s="70"/>
      <c r="T34" s="70"/>
      <c r="U34" s="71">
        <f>SUM(U12:U33)</f>
        <v>1998035969690</v>
      </c>
      <c r="V34" s="70"/>
      <c r="W34" s="71">
        <f>SUM(W12:W33)</f>
        <v>2203705530721.3628</v>
      </c>
      <c r="Y34" s="82">
        <f>SUM(Y12:Y33)</f>
        <v>0.97815074719064121</v>
      </c>
      <c r="AA34" s="69"/>
      <c r="AB34" s="69"/>
    </row>
    <row r="35" spans="1:28" ht="41.25" customHeight="1" thickTop="1">
      <c r="E35" s="73"/>
      <c r="G35" s="73"/>
      <c r="I35" s="109"/>
      <c r="K35" s="72"/>
      <c r="O35" s="72"/>
      <c r="V35" s="73"/>
    </row>
    <row r="36" spans="1:28" ht="41.25" customHeight="1">
      <c r="E36" s="72"/>
      <c r="I36" s="109"/>
      <c r="K36" s="73"/>
      <c r="O36" s="73"/>
      <c r="V36" s="72"/>
    </row>
    <row r="37" spans="1:28">
      <c r="E37" s="73"/>
      <c r="U37" s="72"/>
      <c r="W37" s="72"/>
    </row>
    <row r="38" spans="1:28">
      <c r="M38" s="109"/>
    </row>
  </sheetData>
  <mergeCells count="18"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</mergeCells>
  <pageMargins left="0.7" right="0.7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M9" sqref="M9"/>
    </sheetView>
  </sheetViews>
  <sheetFormatPr defaultColWidth="9.140625" defaultRowHeight="24.75"/>
  <cols>
    <col min="1" max="1" width="27" style="28" bestFit="1" customWidth="1"/>
    <col min="2" max="2" width="1" style="28" customWidth="1"/>
    <col min="3" max="3" width="31.42578125" style="28" customWidth="1"/>
    <col min="4" max="4" width="3" style="28" customWidth="1"/>
    <col min="5" max="5" width="20.5703125" style="28" customWidth="1"/>
    <col min="6" max="6" width="1" style="28" customWidth="1"/>
    <col min="7" max="7" width="16.5703125" style="94" customWidth="1"/>
    <col min="8" max="8" width="2.28515625" style="28" customWidth="1"/>
    <col min="9" max="9" width="9" style="28" customWidth="1"/>
    <col min="10" max="10" width="1" style="28" customWidth="1"/>
    <col min="11" max="11" width="22.85546875" style="28" bestFit="1" customWidth="1"/>
    <col min="12" max="12" width="1" style="28" customWidth="1"/>
    <col min="13" max="13" width="23.5703125" style="28" bestFit="1" customWidth="1"/>
    <col min="14" max="14" width="1" style="28" customWidth="1"/>
    <col min="15" max="15" width="23" style="28" bestFit="1" customWidth="1"/>
    <col min="16" max="16" width="1" style="28" customWidth="1"/>
    <col min="17" max="17" width="22.5703125" style="28" bestFit="1" customWidth="1"/>
    <col min="18" max="18" width="1" style="28" customWidth="1"/>
    <col min="19" max="19" width="15.85546875" style="94" customWidth="1"/>
    <col min="20" max="20" width="1" style="28" customWidth="1"/>
    <col min="21" max="21" width="9.140625" style="28" customWidth="1"/>
    <col min="22" max="16384" width="9.140625" style="28"/>
  </cols>
  <sheetData>
    <row r="2" spans="1:19" ht="26.25">
      <c r="D2" s="93"/>
      <c r="E2" s="170" t="s">
        <v>67</v>
      </c>
      <c r="F2" s="170" t="s">
        <v>0</v>
      </c>
      <c r="G2" s="170" t="s">
        <v>0</v>
      </c>
      <c r="H2" s="170" t="s">
        <v>0</v>
      </c>
      <c r="I2" s="170"/>
      <c r="J2" s="170"/>
      <c r="K2" s="170"/>
      <c r="L2" s="170"/>
      <c r="M2" s="170"/>
    </row>
    <row r="3" spans="1:19" ht="26.25">
      <c r="D3" s="93"/>
      <c r="E3" s="170" t="s">
        <v>1</v>
      </c>
      <c r="F3" s="170" t="s">
        <v>1</v>
      </c>
      <c r="G3" s="170" t="s">
        <v>1</v>
      </c>
      <c r="H3" s="170" t="s">
        <v>1</v>
      </c>
      <c r="I3" s="170"/>
      <c r="J3" s="170"/>
      <c r="K3" s="170"/>
      <c r="L3" s="170"/>
      <c r="M3" s="170"/>
    </row>
    <row r="4" spans="1:19" ht="26.25">
      <c r="D4" s="93"/>
      <c r="E4" s="170" t="str">
        <f>سهام!A4</f>
        <v>برای ماه منتهی به 1401/01/31</v>
      </c>
      <c r="F4" s="170" t="s">
        <v>2</v>
      </c>
      <c r="G4" s="170" t="s">
        <v>2</v>
      </c>
      <c r="H4" s="170" t="s">
        <v>2</v>
      </c>
      <c r="I4" s="170"/>
      <c r="J4" s="170"/>
      <c r="K4" s="170"/>
      <c r="L4" s="170"/>
      <c r="M4" s="170"/>
    </row>
    <row r="5" spans="1:19" ht="33.75">
      <c r="A5" s="172" t="s">
        <v>70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7" thickBot="1">
      <c r="A6" s="170" t="s">
        <v>17</v>
      </c>
      <c r="C6" s="171" t="s">
        <v>18</v>
      </c>
      <c r="D6" s="171" t="s">
        <v>18</v>
      </c>
      <c r="E6" s="171" t="s">
        <v>18</v>
      </c>
      <c r="F6" s="171" t="s">
        <v>18</v>
      </c>
      <c r="G6" s="171" t="s">
        <v>18</v>
      </c>
      <c r="H6" s="171" t="s">
        <v>18</v>
      </c>
      <c r="I6" s="171" t="s">
        <v>18</v>
      </c>
      <c r="K6" s="154" t="str">
        <f>سهام!C9</f>
        <v>1400/12/29</v>
      </c>
      <c r="M6" s="171" t="s">
        <v>4</v>
      </c>
      <c r="N6" s="171" t="s">
        <v>4</v>
      </c>
      <c r="O6" s="171" t="s">
        <v>4</v>
      </c>
      <c r="Q6" s="171" t="str">
        <f>سهام!Q9</f>
        <v>1401/01/31</v>
      </c>
      <c r="R6" s="171" t="s">
        <v>5</v>
      </c>
      <c r="S6" s="171" t="s">
        <v>5</v>
      </c>
    </row>
    <row r="7" spans="1:19" ht="52.5">
      <c r="A7" s="170" t="s">
        <v>17</v>
      </c>
      <c r="C7" s="153" t="s">
        <v>19</v>
      </c>
      <c r="E7" s="153" t="s">
        <v>20</v>
      </c>
      <c r="G7" s="153" t="s">
        <v>21</v>
      </c>
      <c r="I7" s="153" t="s">
        <v>15</v>
      </c>
      <c r="K7" s="153" t="s">
        <v>22</v>
      </c>
      <c r="M7" s="153" t="s">
        <v>23</v>
      </c>
      <c r="O7" s="153" t="s">
        <v>24</v>
      </c>
      <c r="Q7" s="153" t="s">
        <v>22</v>
      </c>
      <c r="S7" s="95" t="s">
        <v>16</v>
      </c>
    </row>
    <row r="8" spans="1:19" ht="26.25">
      <c r="A8" s="96" t="s">
        <v>26</v>
      </c>
      <c r="C8" s="28" t="s">
        <v>27</v>
      </c>
      <c r="E8" s="28" t="s">
        <v>25</v>
      </c>
      <c r="G8" s="94" t="s">
        <v>28</v>
      </c>
      <c r="I8" s="131">
        <v>0</v>
      </c>
      <c r="K8" s="97">
        <v>9583189</v>
      </c>
      <c r="M8" s="97">
        <v>121258</v>
      </c>
      <c r="O8" s="97">
        <v>420000</v>
      </c>
      <c r="Q8" s="97">
        <v>9284447</v>
      </c>
      <c r="S8" s="98">
        <f>Q8/سهام!AA12</f>
        <v>4.1210536724156296E-6</v>
      </c>
    </row>
    <row r="9" spans="1:19" ht="26.25">
      <c r="A9" s="96" t="s">
        <v>63</v>
      </c>
      <c r="C9" s="28" t="s">
        <v>64</v>
      </c>
      <c r="E9" s="28" t="s">
        <v>25</v>
      </c>
      <c r="G9" s="94" t="s">
        <v>65</v>
      </c>
      <c r="I9" s="131">
        <v>0</v>
      </c>
      <c r="K9" s="97">
        <v>22134657654</v>
      </c>
      <c r="M9" s="97">
        <v>77039254533</v>
      </c>
      <c r="O9" s="97">
        <v>75638043007</v>
      </c>
      <c r="Q9" s="97">
        <v>23535869180</v>
      </c>
      <c r="S9" s="98">
        <f>Q9/سهام!AA12</f>
        <v>1.044678052637199E-2</v>
      </c>
    </row>
    <row r="10" spans="1:19" ht="26.25">
      <c r="A10" s="96" t="s">
        <v>108</v>
      </c>
      <c r="C10" s="28" t="s">
        <v>109</v>
      </c>
      <c r="E10" s="28" t="s">
        <v>25</v>
      </c>
      <c r="G10" s="94" t="s">
        <v>110</v>
      </c>
      <c r="I10" s="131">
        <v>0</v>
      </c>
      <c r="K10" s="97">
        <v>9507045</v>
      </c>
      <c r="M10" s="97">
        <v>70074925</v>
      </c>
      <c r="O10" s="97">
        <v>420000</v>
      </c>
      <c r="Q10" s="97">
        <v>79161970</v>
      </c>
      <c r="S10" s="98">
        <f>Q10/سهام!AA12</f>
        <v>3.5137335286006362E-5</v>
      </c>
    </row>
    <row r="11" spans="1:19" ht="27" thickBot="1">
      <c r="K11" s="99">
        <f>SUM(K8:K10)</f>
        <v>22153747888</v>
      </c>
      <c r="L11" s="96"/>
      <c r="M11" s="99">
        <f>SUM(M8:M10)</f>
        <v>77109450716</v>
      </c>
      <c r="N11" s="96"/>
      <c r="O11" s="99">
        <f>SUM(O8:O10)</f>
        <v>75638883007</v>
      </c>
      <c r="P11" s="96"/>
      <c r="Q11" s="99">
        <f>SUM(Q8:Q10)</f>
        <v>23624315597</v>
      </c>
      <c r="R11" s="96"/>
      <c r="S11" s="100">
        <f>SUM(S8:S10)</f>
        <v>1.0486038915330414E-2</v>
      </c>
    </row>
    <row r="12" spans="1:19" ht="25.5" thickTop="1">
      <c r="M12" s="63"/>
    </row>
    <row r="13" spans="1:19">
      <c r="K13" s="97"/>
      <c r="M13" s="97"/>
      <c r="N13" s="97"/>
      <c r="O13" s="97"/>
      <c r="P13" s="97"/>
      <c r="Q13" s="97"/>
      <c r="R13" s="97"/>
      <c r="S13" s="101"/>
    </row>
    <row r="14" spans="1:19" ht="30">
      <c r="K14" s="60"/>
      <c r="M14" s="60"/>
      <c r="O14" s="60"/>
      <c r="Q14" s="60"/>
    </row>
    <row r="15" spans="1:19">
      <c r="M15" s="63"/>
    </row>
    <row r="16" spans="1:19">
      <c r="M16" s="63"/>
    </row>
    <row r="17" spans="13:13">
      <c r="M17" s="63"/>
    </row>
    <row r="18" spans="13:13">
      <c r="M18" s="63"/>
    </row>
    <row r="19" spans="13:13">
      <c r="M19" s="63"/>
    </row>
    <row r="20" spans="13:13">
      <c r="M20" s="63"/>
    </row>
    <row r="21" spans="13:13">
      <c r="M21" s="63"/>
    </row>
    <row r="22" spans="13:13">
      <c r="M22" s="63"/>
    </row>
    <row r="23" spans="13:13">
      <c r="M23" s="63"/>
    </row>
    <row r="24" spans="13:13">
      <c r="M24" s="63"/>
    </row>
    <row r="25" spans="13:13">
      <c r="M25" s="63"/>
    </row>
    <row r="26" spans="13:13">
      <c r="M26" s="63"/>
    </row>
    <row r="27" spans="13:13">
      <c r="M27" s="63"/>
    </row>
    <row r="28" spans="13:13">
      <c r="M28" s="63"/>
    </row>
    <row r="29" spans="13:13">
      <c r="M29" s="63"/>
    </row>
    <row r="30" spans="13:13">
      <c r="M30" s="63"/>
    </row>
    <row r="31" spans="13:13">
      <c r="M31" s="63"/>
    </row>
    <row r="32" spans="13:13">
      <c r="M32" s="63"/>
    </row>
    <row r="33" spans="13:13">
      <c r="M33" s="63"/>
    </row>
    <row r="34" spans="13:13">
      <c r="M34" s="63"/>
    </row>
    <row r="35" spans="13:13">
      <c r="M35" s="63"/>
    </row>
    <row r="36" spans="13:13">
      <c r="M36" s="63"/>
    </row>
    <row r="37" spans="13:13">
      <c r="M37" s="63"/>
    </row>
    <row r="38" spans="13:13">
      <c r="M38" s="63"/>
    </row>
    <row r="39" spans="13:13">
      <c r="M39" s="63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7"/>
  <sheetViews>
    <sheetView rightToLeft="1" view="pageBreakPreview" zoomScale="80" zoomScaleNormal="100" zoomScaleSheetLayoutView="80" workbookViewId="0">
      <selection activeCell="E16" sqref="E16:E17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59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6384" width="9.140625" style="1"/>
  </cols>
  <sheetData>
    <row r="2" spans="1:9" ht="30">
      <c r="A2" s="173" t="s">
        <v>67</v>
      </c>
      <c r="B2" s="173"/>
      <c r="C2" s="173"/>
      <c r="D2" s="173"/>
      <c r="E2" s="173"/>
      <c r="F2" s="173"/>
      <c r="G2" s="173"/>
      <c r="H2" s="173"/>
      <c r="I2" s="173"/>
    </row>
    <row r="3" spans="1:9" ht="30">
      <c r="A3" s="173" t="s">
        <v>29</v>
      </c>
      <c r="B3" s="173" t="s">
        <v>29</v>
      </c>
      <c r="C3" s="173"/>
      <c r="D3" s="173"/>
      <c r="E3" s="173" t="s">
        <v>29</v>
      </c>
      <c r="F3" s="173" t="s">
        <v>29</v>
      </c>
      <c r="G3" s="173" t="s">
        <v>29</v>
      </c>
      <c r="H3" s="173"/>
      <c r="I3" s="173"/>
    </row>
    <row r="4" spans="1:9" ht="30">
      <c r="A4" s="173" t="str">
        <f>سهام!A4</f>
        <v>برای ماه منتهی به 1401/01/31</v>
      </c>
      <c r="B4" s="173" t="s">
        <v>2</v>
      </c>
      <c r="C4" s="173"/>
      <c r="D4" s="173"/>
      <c r="E4" s="173" t="s">
        <v>2</v>
      </c>
      <c r="F4" s="173" t="s">
        <v>2</v>
      </c>
      <c r="G4" s="173" t="s">
        <v>2</v>
      </c>
      <c r="H4" s="173"/>
      <c r="I4" s="173"/>
    </row>
    <row r="5" spans="1:9" ht="30">
      <c r="A5" s="10"/>
      <c r="B5" s="10"/>
      <c r="C5" s="74"/>
      <c r="D5" s="10"/>
      <c r="E5" s="10"/>
      <c r="F5" s="10"/>
      <c r="G5" s="10"/>
      <c r="H5" s="10"/>
      <c r="I5" s="10"/>
    </row>
    <row r="6" spans="1:9" ht="28.5">
      <c r="A6" s="174" t="s">
        <v>75</v>
      </c>
      <c r="B6" s="174"/>
      <c r="C6" s="174"/>
      <c r="D6" s="174"/>
      <c r="E6" s="174"/>
      <c r="F6" s="174"/>
      <c r="G6" s="174"/>
    </row>
    <row r="7" spans="1:9" ht="28.5">
      <c r="A7" s="14"/>
      <c r="B7" s="14"/>
      <c r="C7" s="175" t="s">
        <v>124</v>
      </c>
      <c r="D7" s="175"/>
      <c r="E7" s="175"/>
      <c r="F7" s="175"/>
      <c r="G7" s="175"/>
      <c r="H7" s="175"/>
      <c r="I7" s="175"/>
    </row>
    <row r="8" spans="1:9" ht="64.5" customHeight="1" thickBot="1">
      <c r="A8" s="2" t="s">
        <v>33</v>
      </c>
      <c r="C8" s="75" t="s">
        <v>71</v>
      </c>
      <c r="E8" s="2" t="s">
        <v>22</v>
      </c>
      <c r="G8" s="2" t="s">
        <v>52</v>
      </c>
      <c r="I8" s="19" t="s">
        <v>12</v>
      </c>
    </row>
    <row r="9" spans="1:9" ht="31.5">
      <c r="A9" s="3" t="s">
        <v>58</v>
      </c>
      <c r="C9" s="59" t="s">
        <v>72</v>
      </c>
      <c r="E9" s="21">
        <f>'سرمایه‌گذاری در سهام '!S31</f>
        <v>242319301970</v>
      </c>
      <c r="F9" s="18"/>
      <c r="G9" s="61">
        <f>E9/E13</f>
        <v>0.99746361820721741</v>
      </c>
      <c r="H9" s="18"/>
      <c r="I9" s="22">
        <f>E9/سهام!AA12</f>
        <v>0.10755738594669779</v>
      </c>
    </row>
    <row r="10" spans="1:9" ht="31.5">
      <c r="A10" s="3" t="s">
        <v>104</v>
      </c>
      <c r="C10" s="59" t="s">
        <v>73</v>
      </c>
      <c r="E10" s="21">
        <f>'سرمایه‌گذاری در اوراق بهادار '!Q11</f>
        <v>0</v>
      </c>
      <c r="F10" s="18"/>
      <c r="G10" s="61">
        <f>E10/E13</f>
        <v>0</v>
      </c>
      <c r="H10" s="18"/>
      <c r="I10" s="22">
        <f>E10/سهام!AA12</f>
        <v>0</v>
      </c>
    </row>
    <row r="11" spans="1:9" ht="31.5">
      <c r="A11" s="3" t="s">
        <v>59</v>
      </c>
      <c r="C11" s="59" t="s">
        <v>74</v>
      </c>
      <c r="E11" s="21">
        <f>'درآمد سپرده بانکی '!I13</f>
        <v>106646660</v>
      </c>
      <c r="F11" s="18"/>
      <c r="G11" s="61">
        <f>E11/E13</f>
        <v>4.3899170428645707E-4</v>
      </c>
      <c r="H11" s="18"/>
      <c r="I11" s="22">
        <f>E11/سهام!AA12</f>
        <v>4.7336864526649896E-5</v>
      </c>
    </row>
    <row r="12" spans="1:9" ht="31.5">
      <c r="A12" s="3" t="s">
        <v>66</v>
      </c>
      <c r="C12" s="59" t="s">
        <v>95</v>
      </c>
      <c r="E12" s="21">
        <f>'سایر درآمدها '!E13</f>
        <v>509530466</v>
      </c>
      <c r="F12" s="18"/>
      <c r="G12" s="61">
        <f>E12/E13</f>
        <v>2.0973900884960922E-3</v>
      </c>
      <c r="H12" s="18"/>
      <c r="I12" s="22">
        <f>E12/سهام!AA12</f>
        <v>2.2616343204037324E-4</v>
      </c>
    </row>
    <row r="13" spans="1:9" ht="32.25" thickBot="1">
      <c r="E13" s="20">
        <f>SUM(E9:E12)</f>
        <v>242935479096</v>
      </c>
      <c r="F13" s="18"/>
      <c r="G13" s="57">
        <f>SUM(G9:G12)</f>
        <v>0.99999999999999989</v>
      </c>
      <c r="H13" s="18"/>
      <c r="I13" s="23">
        <f>SUM(I9:I12)</f>
        <v>0.10783088624326483</v>
      </c>
    </row>
    <row r="14" spans="1:9" ht="32.25" thickTop="1">
      <c r="F14" s="18"/>
      <c r="H14" s="18"/>
      <c r="I14" s="5"/>
    </row>
    <row r="16" spans="1:9">
      <c r="E16" s="134"/>
    </row>
    <row r="17" spans="5:9">
      <c r="E17" s="161"/>
      <c r="I17" s="6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70" zoomScaleNormal="100" zoomScaleSheetLayoutView="70" workbookViewId="0">
      <selection activeCell="K9" sqref="K9"/>
    </sheetView>
  </sheetViews>
  <sheetFormatPr defaultColWidth="9.140625" defaultRowHeight="27.75"/>
  <cols>
    <col min="1" max="1" width="42" style="44" bestFit="1" customWidth="1"/>
    <col min="2" max="2" width="1" style="44" customWidth="1"/>
    <col min="3" max="3" width="23.140625" style="84" bestFit="1" customWidth="1"/>
    <col min="4" max="4" width="1" style="44" customWidth="1"/>
    <col min="5" max="5" width="19.42578125" style="44" bestFit="1" customWidth="1"/>
    <col min="6" max="6" width="1" style="44" customWidth="1"/>
    <col min="7" max="7" width="12.28515625" style="44" bestFit="1" customWidth="1"/>
    <col min="8" max="8" width="1" style="44" customWidth="1"/>
    <col min="9" max="9" width="28.140625" style="44" customWidth="1"/>
    <col min="10" max="10" width="1" style="44" customWidth="1"/>
    <col min="11" max="11" width="15.85546875" style="44" bestFit="1" customWidth="1"/>
    <col min="12" max="12" width="1" style="44" customWidth="1"/>
    <col min="13" max="13" width="23.140625" style="44" bestFit="1" customWidth="1"/>
    <col min="14" max="14" width="1" style="44" customWidth="1"/>
    <col min="15" max="15" width="27" style="44" bestFit="1" customWidth="1"/>
    <col min="16" max="16" width="1" style="44" customWidth="1"/>
    <col min="17" max="17" width="15.85546875" style="44" bestFit="1" customWidth="1"/>
    <col min="18" max="18" width="1" style="44" customWidth="1"/>
    <col min="19" max="19" width="25.42578125" style="44" bestFit="1" customWidth="1"/>
    <col min="20" max="20" width="1" style="44" customWidth="1"/>
    <col min="21" max="21" width="9.140625" style="44" customWidth="1"/>
    <col min="22" max="16384" width="9.140625" style="44"/>
  </cols>
  <sheetData>
    <row r="2" spans="1:19" ht="30">
      <c r="A2" s="177" t="s">
        <v>67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1:19" ht="30">
      <c r="A3" s="177" t="s">
        <v>29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ht="30">
      <c r="A4" s="177" t="str">
        <f>'جمع درآمدها'!A4:I4</f>
        <v>برای ماه منتهی به 1401/01/31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</row>
    <row r="5" spans="1:19" ht="36">
      <c r="A5" s="176" t="s">
        <v>76</v>
      </c>
      <c r="B5" s="176"/>
      <c r="C5" s="176"/>
      <c r="D5" s="176"/>
      <c r="E5" s="176"/>
      <c r="F5" s="176"/>
      <c r="G5" s="176"/>
      <c r="H5" s="176"/>
      <c r="I5" s="176"/>
    </row>
    <row r="6" spans="1:19" ht="30.75" thickBot="1">
      <c r="A6" s="178" t="s">
        <v>30</v>
      </c>
      <c r="B6" s="178"/>
      <c r="C6" s="178"/>
      <c r="D6" s="178"/>
      <c r="E6" s="178"/>
      <c r="F6" s="178"/>
      <c r="G6" s="178"/>
      <c r="I6" s="178" t="s">
        <v>125</v>
      </c>
      <c r="J6" s="178"/>
      <c r="K6" s="178"/>
      <c r="L6" s="178"/>
      <c r="M6" s="178"/>
      <c r="O6" s="179" t="s">
        <v>126</v>
      </c>
      <c r="P6" s="179" t="s">
        <v>32</v>
      </c>
      <c r="Q6" s="179" t="s">
        <v>32</v>
      </c>
      <c r="R6" s="179" t="s">
        <v>32</v>
      </c>
      <c r="S6" s="179" t="s">
        <v>32</v>
      </c>
    </row>
    <row r="7" spans="1:19" ht="30">
      <c r="A7" s="102" t="s">
        <v>33</v>
      </c>
      <c r="C7" s="102" t="s">
        <v>34</v>
      </c>
      <c r="E7" s="102" t="s">
        <v>14</v>
      </c>
      <c r="G7" s="102" t="s">
        <v>15</v>
      </c>
      <c r="I7" s="102" t="s">
        <v>35</v>
      </c>
      <c r="K7" s="102" t="s">
        <v>36</v>
      </c>
      <c r="M7" s="102" t="s">
        <v>37</v>
      </c>
      <c r="O7" s="102" t="s">
        <v>35</v>
      </c>
      <c r="Q7" s="102" t="s">
        <v>36</v>
      </c>
      <c r="S7" s="102" t="s">
        <v>37</v>
      </c>
    </row>
    <row r="8" spans="1:19" ht="30">
      <c r="A8" s="47" t="s">
        <v>26</v>
      </c>
      <c r="C8" s="85">
        <v>30</v>
      </c>
      <c r="E8" s="84" t="s">
        <v>111</v>
      </c>
      <c r="G8" s="132">
        <v>0</v>
      </c>
      <c r="I8" s="24">
        <v>121258</v>
      </c>
      <c r="K8" s="24">
        <v>0</v>
      </c>
      <c r="M8" s="24">
        <v>121258</v>
      </c>
      <c r="O8" s="24">
        <v>121258</v>
      </c>
      <c r="Q8" s="24">
        <v>0</v>
      </c>
      <c r="S8" s="24">
        <v>121258</v>
      </c>
    </row>
    <row r="9" spans="1:19" ht="30">
      <c r="A9" s="47" t="s">
        <v>63</v>
      </c>
      <c r="C9" s="85">
        <v>17</v>
      </c>
      <c r="E9" s="84" t="s">
        <v>111</v>
      </c>
      <c r="G9" s="132">
        <v>0</v>
      </c>
      <c r="I9" s="24">
        <v>106450477</v>
      </c>
      <c r="K9" s="24">
        <v>0</v>
      </c>
      <c r="M9" s="24">
        <v>106450477</v>
      </c>
      <c r="O9" s="24">
        <v>106450477</v>
      </c>
      <c r="Q9" s="24">
        <v>0</v>
      </c>
      <c r="S9" s="24">
        <v>106450477</v>
      </c>
    </row>
    <row r="10" spans="1:19" ht="30">
      <c r="A10" s="47" t="s">
        <v>108</v>
      </c>
      <c r="C10" s="85">
        <v>1</v>
      </c>
      <c r="E10" s="84" t="s">
        <v>111</v>
      </c>
      <c r="G10" s="132">
        <v>0</v>
      </c>
      <c r="I10" s="24">
        <v>74925</v>
      </c>
      <c r="K10" s="24">
        <v>0</v>
      </c>
      <c r="M10" s="24">
        <v>74925</v>
      </c>
      <c r="O10" s="24">
        <v>74925</v>
      </c>
      <c r="Q10" s="24">
        <v>0</v>
      </c>
      <c r="S10" s="24">
        <v>74925</v>
      </c>
    </row>
    <row r="11" spans="1:19" ht="30.75" thickBot="1">
      <c r="A11" s="155"/>
      <c r="C11" s="155"/>
      <c r="E11" s="155" t="s">
        <v>38</v>
      </c>
      <c r="G11" s="155"/>
      <c r="I11" s="104">
        <f>SUM(I8:I10)</f>
        <v>106646660</v>
      </c>
      <c r="J11" s="48"/>
      <c r="K11" s="105">
        <f>SUM(K8:K10)</f>
        <v>0</v>
      </c>
      <c r="L11" s="104"/>
      <c r="M11" s="104">
        <f>SUM(M8:M10)</f>
        <v>106646660</v>
      </c>
      <c r="N11" s="104"/>
      <c r="O11" s="104">
        <f>SUM(O8:O10)</f>
        <v>106646660</v>
      </c>
      <c r="P11" s="104"/>
      <c r="Q11" s="105">
        <f>SUM(Q8:Q10)</f>
        <v>0</v>
      </c>
      <c r="R11" s="104"/>
      <c r="S11" s="104">
        <f>SUM(S8:S10)</f>
        <v>106646660</v>
      </c>
    </row>
    <row r="12" spans="1:19" ht="28.5" thickTop="1">
      <c r="E12" s="44" t="s">
        <v>38</v>
      </c>
      <c r="I12" s="42"/>
      <c r="M12" s="49"/>
    </row>
    <row r="13" spans="1:19">
      <c r="I13" s="51"/>
      <c r="M13" s="49"/>
    </row>
    <row r="14" spans="1:19">
      <c r="M14" s="49"/>
    </row>
    <row r="15" spans="1:19">
      <c r="M15" s="49"/>
    </row>
    <row r="16" spans="1:19">
      <c r="M16" s="49"/>
    </row>
    <row r="17" spans="13:13">
      <c r="M17" s="49"/>
    </row>
    <row r="18" spans="13:13">
      <c r="M18" s="49"/>
    </row>
    <row r="19" spans="13:13">
      <c r="M19" s="49"/>
    </row>
    <row r="20" spans="13:13">
      <c r="M20" s="49"/>
    </row>
    <row r="21" spans="13:13">
      <c r="M21" s="49"/>
    </row>
    <row r="22" spans="13:13">
      <c r="M22" s="49"/>
    </row>
    <row r="23" spans="13:13">
      <c r="M23" s="49"/>
    </row>
    <row r="24" spans="13:13">
      <c r="M24" s="49"/>
    </row>
    <row r="25" spans="13:13">
      <c r="M25" s="49"/>
    </row>
    <row r="26" spans="13:13">
      <c r="M26" s="49"/>
    </row>
    <row r="27" spans="13:13">
      <c r="M27" s="49"/>
    </row>
    <row r="28" spans="13:13">
      <c r="M28" s="49"/>
    </row>
    <row r="29" spans="13:13">
      <c r="M29" s="49"/>
    </row>
    <row r="30" spans="13:13">
      <c r="M30" s="49"/>
    </row>
    <row r="31" spans="13:13">
      <c r="M31" s="49"/>
    </row>
    <row r="32" spans="13:13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29"/>
  <sheetViews>
    <sheetView rightToLeft="1" view="pageBreakPreview" zoomScale="60" zoomScaleNormal="100" workbookViewId="0">
      <selection activeCell="I9" sqref="I9"/>
    </sheetView>
  </sheetViews>
  <sheetFormatPr defaultColWidth="9.140625" defaultRowHeight="27.75"/>
  <cols>
    <col min="1" max="1" width="40.42578125" style="44" bestFit="1" customWidth="1"/>
    <col min="2" max="2" width="1" style="44" customWidth="1"/>
    <col min="3" max="3" width="16.5703125" style="84" bestFit="1" customWidth="1"/>
    <col min="4" max="4" width="1" style="84" customWidth="1"/>
    <col min="5" max="5" width="18.7109375" style="84" customWidth="1"/>
    <col min="6" max="6" width="1" style="44" customWidth="1"/>
    <col min="7" max="7" width="15.42578125" style="44" customWidth="1"/>
    <col min="8" max="8" width="1" style="44" customWidth="1"/>
    <col min="9" max="9" width="28.42578125" style="44" bestFit="1" customWidth="1"/>
    <col min="10" max="10" width="1" style="44" customWidth="1"/>
    <col min="11" max="11" width="25.140625" style="44" customWidth="1"/>
    <col min="12" max="12" width="1" style="44" customWidth="1"/>
    <col min="13" max="13" width="29.42578125" style="44" customWidth="1"/>
    <col min="14" max="14" width="1" style="44" customWidth="1"/>
    <col min="15" max="15" width="27" style="44" bestFit="1" customWidth="1"/>
    <col min="16" max="16" width="1" style="44" customWidth="1"/>
    <col min="17" max="17" width="23.7109375" style="44" bestFit="1" customWidth="1"/>
    <col min="18" max="18" width="1" style="44" customWidth="1"/>
    <col min="19" max="19" width="23.85546875" style="44" customWidth="1"/>
    <col min="20" max="21" width="22.5703125" style="44" bestFit="1" customWidth="1"/>
    <col min="22" max="22" width="8.5703125" style="44" customWidth="1"/>
    <col min="23" max="23" width="22.5703125" style="44" bestFit="1" customWidth="1"/>
    <col min="24" max="24" width="12.85546875" style="44" customWidth="1"/>
    <col min="25" max="16384" width="9.140625" style="44"/>
  </cols>
  <sheetData>
    <row r="2" spans="1:22" ht="30">
      <c r="A2" s="177" t="s">
        <v>67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1:22" ht="30">
      <c r="A3" s="177" t="s">
        <v>29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22" ht="30">
      <c r="A4" s="177" t="str">
        <f>'جمع درآمدها'!A4:I4</f>
        <v>برای ماه منتهی به 1401/01/31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</row>
    <row r="5" spans="1:22" ht="30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</row>
    <row r="6" spans="1:22" ht="36">
      <c r="A6" s="180" t="s">
        <v>77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</row>
    <row r="7" spans="1:22" ht="30.75" thickBot="1">
      <c r="A7" s="178" t="s">
        <v>3</v>
      </c>
      <c r="C7" s="179" t="s">
        <v>39</v>
      </c>
      <c r="D7" s="179" t="s">
        <v>39</v>
      </c>
      <c r="E7" s="179" t="s">
        <v>39</v>
      </c>
      <c r="F7" s="179" t="s">
        <v>39</v>
      </c>
      <c r="G7" s="179" t="s">
        <v>39</v>
      </c>
      <c r="I7" s="179" t="str">
        <f>'سود اوراق بهادار و سپرده بانکی '!I6:M6</f>
        <v>طی فروردین ماه</v>
      </c>
      <c r="J7" s="179" t="s">
        <v>31</v>
      </c>
      <c r="K7" s="179" t="s">
        <v>31</v>
      </c>
      <c r="L7" s="179" t="s">
        <v>31</v>
      </c>
      <c r="M7" s="179" t="s">
        <v>31</v>
      </c>
      <c r="O7" s="179" t="str">
        <f>'سود اوراق بهادار و سپرده بانکی '!O6:S6</f>
        <v>از ابتدای سال مالی تا پایان فروردین ماه</v>
      </c>
      <c r="P7" s="179" t="s">
        <v>32</v>
      </c>
      <c r="Q7" s="179" t="s">
        <v>32</v>
      </c>
      <c r="R7" s="179" t="s">
        <v>32</v>
      </c>
      <c r="S7" s="179" t="s">
        <v>32</v>
      </c>
    </row>
    <row r="8" spans="1:22" s="45" customFormat="1" ht="90">
      <c r="A8" s="178" t="s">
        <v>3</v>
      </c>
      <c r="C8" s="46" t="s">
        <v>40</v>
      </c>
      <c r="D8" s="83"/>
      <c r="E8" s="46" t="s">
        <v>41</v>
      </c>
      <c r="G8" s="46" t="s">
        <v>42</v>
      </c>
      <c r="I8" s="46" t="s">
        <v>43</v>
      </c>
      <c r="K8" s="46" t="s">
        <v>36</v>
      </c>
      <c r="M8" s="46" t="s">
        <v>44</v>
      </c>
      <c r="O8" s="46" t="s">
        <v>43</v>
      </c>
      <c r="Q8" s="46" t="s">
        <v>36</v>
      </c>
      <c r="S8" s="46" t="s">
        <v>44</v>
      </c>
    </row>
    <row r="9" spans="1:22" s="45" customFormat="1" ht="30">
      <c r="A9" s="47" t="s">
        <v>111</v>
      </c>
      <c r="B9" s="44"/>
      <c r="C9" s="84" t="s">
        <v>111</v>
      </c>
      <c r="D9" s="84"/>
      <c r="E9" s="103">
        <v>0</v>
      </c>
      <c r="F9" s="103"/>
      <c r="G9" s="103">
        <v>0</v>
      </c>
      <c r="H9" s="44"/>
      <c r="I9" s="103">
        <v>0</v>
      </c>
      <c r="J9" s="103"/>
      <c r="K9" s="103">
        <v>0</v>
      </c>
      <c r="L9" s="103"/>
      <c r="M9" s="103">
        <v>0</v>
      </c>
      <c r="N9" s="44"/>
      <c r="O9" s="103">
        <v>0</v>
      </c>
      <c r="P9" s="103"/>
      <c r="Q9" s="103">
        <v>0</v>
      </c>
      <c r="R9" s="103"/>
      <c r="S9" s="103">
        <v>0</v>
      </c>
      <c r="T9" s="62"/>
      <c r="U9" s="62"/>
      <c r="V9" s="62"/>
    </row>
    <row r="10" spans="1:22" s="45" customFormat="1" ht="28.5" thickBot="1">
      <c r="A10" s="44"/>
      <c r="B10" s="44"/>
      <c r="C10" s="84"/>
      <c r="D10" s="84"/>
      <c r="E10" s="85"/>
      <c r="F10" s="44"/>
      <c r="G10" s="24"/>
      <c r="H10" s="44"/>
      <c r="I10" s="48">
        <f>SUM(I9:I9)</f>
        <v>0</v>
      </c>
      <c r="J10" s="50" t="e">
        <f>SUM(#REF!)</f>
        <v>#REF!</v>
      </c>
      <c r="K10" s="48">
        <f>SUM(K9:K9)</f>
        <v>0</v>
      </c>
      <c r="L10" s="50" t="e">
        <f>SUM(#REF!)</f>
        <v>#REF!</v>
      </c>
      <c r="M10" s="48">
        <f>SUM(M9:M9)</f>
        <v>0</v>
      </c>
      <c r="N10" s="50" t="e">
        <f>SUM(#REF!)</f>
        <v>#REF!</v>
      </c>
      <c r="O10" s="48">
        <f>SUM(O9:O9)</f>
        <v>0</v>
      </c>
      <c r="P10" s="50" t="e">
        <f>SUM(#REF!)</f>
        <v>#REF!</v>
      </c>
      <c r="Q10" s="48">
        <f>SUM(Q9:Q9)</f>
        <v>0</v>
      </c>
      <c r="R10" s="50" t="e">
        <f>SUM(#REF!)</f>
        <v>#REF!</v>
      </c>
      <c r="S10" s="48">
        <f>SUM(S9:S9)</f>
        <v>0</v>
      </c>
    </row>
    <row r="11" spans="1:22" s="45" customFormat="1" ht="30.75" thickTop="1">
      <c r="A11" s="47"/>
      <c r="B11" s="44"/>
      <c r="C11" s="84"/>
      <c r="D11" s="84"/>
      <c r="E11" s="85"/>
      <c r="F11" s="44"/>
      <c r="G11" s="24"/>
      <c r="H11" s="44"/>
      <c r="I11" s="24"/>
      <c r="J11" s="44"/>
      <c r="K11" s="24"/>
      <c r="L11" s="44"/>
      <c r="M11" s="49"/>
      <c r="N11" s="44"/>
      <c r="O11" s="133"/>
      <c r="P11" s="44"/>
      <c r="Q11" s="24"/>
      <c r="R11" s="44"/>
      <c r="S11" s="24"/>
    </row>
    <row r="12" spans="1:22" s="45" customFormat="1" ht="30">
      <c r="A12" s="47"/>
      <c r="B12" s="44"/>
      <c r="C12" s="84"/>
      <c r="D12" s="84"/>
      <c r="E12" s="85"/>
      <c r="F12" s="44"/>
      <c r="G12" s="24"/>
      <c r="H12" s="44"/>
      <c r="I12" s="24"/>
      <c r="J12" s="44"/>
      <c r="K12" s="24"/>
      <c r="L12" s="44"/>
      <c r="M12" s="49"/>
      <c r="N12" s="44"/>
      <c r="O12" s="24"/>
      <c r="P12" s="44"/>
      <c r="Q12" s="36"/>
      <c r="R12" s="44"/>
      <c r="S12" s="24"/>
    </row>
    <row r="13" spans="1:22" s="45" customFormat="1" ht="30">
      <c r="A13" s="47"/>
      <c r="B13" s="44"/>
      <c r="C13" s="84"/>
      <c r="D13" s="84"/>
      <c r="E13" s="86"/>
      <c r="F13" s="51"/>
      <c r="G13" s="50"/>
      <c r="H13" s="51"/>
      <c r="I13" s="50"/>
      <c r="J13" s="51"/>
      <c r="K13" s="50"/>
      <c r="L13" s="51"/>
      <c r="M13" s="52"/>
      <c r="N13" s="51"/>
      <c r="O13" s="50"/>
      <c r="P13" s="51"/>
      <c r="Q13" s="50"/>
      <c r="R13" s="51"/>
      <c r="S13" s="50"/>
    </row>
    <row r="14" spans="1:22" s="45" customFormat="1" ht="30">
      <c r="A14" s="47"/>
      <c r="B14" s="44"/>
      <c r="C14" s="84"/>
      <c r="D14" s="84"/>
      <c r="E14" s="85"/>
      <c r="F14" s="44"/>
      <c r="G14" s="24"/>
      <c r="H14" s="44"/>
      <c r="I14" s="24"/>
      <c r="J14" s="44"/>
      <c r="K14" s="24"/>
      <c r="L14" s="44"/>
      <c r="M14" s="49"/>
      <c r="N14" s="44"/>
      <c r="O14" s="24"/>
      <c r="P14" s="44"/>
      <c r="Q14" s="24"/>
      <c r="R14" s="44"/>
      <c r="S14" s="24"/>
    </row>
    <row r="15" spans="1:22" s="45" customFormat="1" ht="30">
      <c r="A15" s="47"/>
      <c r="B15" s="44"/>
      <c r="C15" s="84"/>
      <c r="D15" s="84"/>
      <c r="E15" s="85"/>
      <c r="F15" s="44"/>
      <c r="G15" s="24"/>
      <c r="H15" s="44"/>
      <c r="I15" s="24"/>
      <c r="J15" s="44"/>
      <c r="K15" s="24"/>
      <c r="L15" s="44"/>
      <c r="M15" s="49"/>
      <c r="N15" s="44"/>
      <c r="O15" s="24"/>
      <c r="P15" s="44"/>
      <c r="Q15" s="24"/>
      <c r="R15" s="44"/>
      <c r="S15" s="24"/>
    </row>
    <row r="16" spans="1:22" s="45" customFormat="1">
      <c r="A16" s="44"/>
      <c r="B16" s="44"/>
      <c r="C16" s="84"/>
      <c r="D16" s="84"/>
      <c r="E16" s="86"/>
      <c r="F16" s="51"/>
      <c r="G16" s="51"/>
      <c r="H16" s="51"/>
      <c r="I16" s="51"/>
      <c r="J16" s="51"/>
      <c r="K16" s="51"/>
      <c r="L16" s="51"/>
      <c r="M16" s="52"/>
      <c r="N16" s="51"/>
      <c r="O16" s="50"/>
      <c r="P16" s="51"/>
      <c r="Q16" s="50"/>
      <c r="R16" s="51"/>
      <c r="S16" s="50"/>
    </row>
    <row r="17" spans="1:19" s="45" customFormat="1">
      <c r="A17" s="44"/>
      <c r="B17" s="44"/>
      <c r="C17" s="84"/>
      <c r="D17" s="84"/>
      <c r="E17" s="84"/>
      <c r="F17" s="44"/>
      <c r="G17" s="44"/>
      <c r="H17" s="44"/>
      <c r="I17" s="44"/>
      <c r="J17" s="44"/>
      <c r="K17" s="44"/>
      <c r="L17" s="44"/>
      <c r="M17" s="49"/>
      <c r="N17" s="44"/>
      <c r="O17" s="44"/>
      <c r="P17" s="44"/>
      <c r="Q17" s="44"/>
      <c r="R17" s="44"/>
      <c r="S17" s="44"/>
    </row>
    <row r="18" spans="1:19" s="45" customFormat="1">
      <c r="A18" s="44"/>
      <c r="B18" s="44"/>
      <c r="C18" s="84"/>
      <c r="D18" s="84"/>
      <c r="E18" s="84"/>
      <c r="F18" s="44"/>
      <c r="G18" s="44"/>
      <c r="H18" s="44"/>
      <c r="I18" s="44"/>
      <c r="J18" s="44"/>
      <c r="K18" s="44"/>
      <c r="L18" s="44"/>
      <c r="M18" s="49"/>
      <c r="N18" s="44"/>
      <c r="O18" s="44"/>
      <c r="P18" s="44"/>
      <c r="Q18" s="44"/>
      <c r="R18" s="44"/>
      <c r="S18" s="44"/>
    </row>
    <row r="19" spans="1:19" s="45" customFormat="1">
      <c r="A19" s="44"/>
      <c r="B19" s="44"/>
      <c r="C19" s="84"/>
      <c r="D19" s="84"/>
      <c r="E19" s="84"/>
      <c r="F19" s="44"/>
      <c r="G19" s="44"/>
      <c r="H19" s="44"/>
      <c r="I19" s="44"/>
      <c r="J19" s="44"/>
      <c r="K19" s="44"/>
      <c r="L19" s="44"/>
      <c r="M19" s="49"/>
      <c r="N19" s="44"/>
      <c r="O19" s="44"/>
      <c r="P19" s="44"/>
      <c r="Q19" s="44"/>
      <c r="R19" s="44"/>
      <c r="S19" s="44"/>
    </row>
    <row r="20" spans="1:19" s="45" customFormat="1">
      <c r="A20" s="44"/>
      <c r="B20" s="44"/>
      <c r="C20" s="84"/>
      <c r="D20" s="84"/>
      <c r="E20" s="84"/>
      <c r="F20" s="44"/>
      <c r="G20" s="44"/>
      <c r="H20" s="44"/>
      <c r="I20" s="44"/>
      <c r="J20" s="44"/>
      <c r="K20" s="44"/>
      <c r="L20" s="44"/>
      <c r="M20" s="49"/>
      <c r="N20" s="44"/>
      <c r="O20" s="44"/>
      <c r="P20" s="44"/>
      <c r="Q20" s="44"/>
      <c r="R20" s="44"/>
      <c r="S20" s="44"/>
    </row>
    <row r="21" spans="1:19" s="45" customFormat="1">
      <c r="A21" s="44"/>
      <c r="B21" s="44"/>
      <c r="C21" s="84"/>
      <c r="D21" s="84"/>
      <c r="E21" s="84"/>
      <c r="F21" s="44"/>
      <c r="G21" s="44"/>
      <c r="H21" s="44"/>
      <c r="I21" s="44"/>
      <c r="J21" s="44"/>
      <c r="K21" s="44"/>
      <c r="L21" s="44"/>
      <c r="M21" s="49"/>
      <c r="N21" s="44"/>
      <c r="O21" s="44"/>
      <c r="P21" s="44"/>
      <c r="Q21" s="44"/>
      <c r="R21" s="44"/>
      <c r="S21" s="44"/>
    </row>
    <row r="22" spans="1:19" s="45" customFormat="1">
      <c r="A22" s="44"/>
      <c r="B22" s="44"/>
      <c r="C22" s="84"/>
      <c r="D22" s="84"/>
      <c r="E22" s="84"/>
      <c r="F22" s="44"/>
      <c r="G22" s="44"/>
      <c r="H22" s="44"/>
      <c r="I22" s="44"/>
      <c r="J22" s="44"/>
      <c r="K22" s="44"/>
      <c r="L22" s="44"/>
      <c r="M22" s="49"/>
      <c r="N22" s="44"/>
      <c r="O22" s="44"/>
      <c r="P22" s="44"/>
      <c r="Q22" s="44"/>
      <c r="R22" s="44"/>
      <c r="S22" s="44"/>
    </row>
    <row r="23" spans="1:19">
      <c r="M23" s="49"/>
    </row>
    <row r="24" spans="1:19">
      <c r="M24" s="49"/>
    </row>
    <row r="25" spans="1:19">
      <c r="M25" s="49"/>
    </row>
    <row r="26" spans="1:19">
      <c r="M26" s="49"/>
    </row>
    <row r="27" spans="1:19">
      <c r="M27" s="49"/>
    </row>
    <row r="28" spans="1:19">
      <c r="M28" s="49"/>
    </row>
    <row r="29" spans="1:19">
      <c r="M29" s="49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6"/>
  <sheetViews>
    <sheetView rightToLeft="1" view="pageBreakPreview" zoomScale="60" zoomScaleNormal="100" workbookViewId="0">
      <selection activeCell="I17" sqref="I17"/>
    </sheetView>
  </sheetViews>
  <sheetFormatPr defaultColWidth="9.140625" defaultRowHeight="27.75"/>
  <cols>
    <col min="1" max="1" width="48.5703125" style="115" bestFit="1" customWidth="1"/>
    <col min="2" max="2" width="1" style="115" customWidth="1"/>
    <col min="3" max="3" width="21.140625" style="116" bestFit="1" customWidth="1"/>
    <col min="4" max="4" width="1" style="115" customWidth="1"/>
    <col min="5" max="5" width="29.85546875" style="115" bestFit="1" customWidth="1"/>
    <col min="6" max="6" width="1" style="115" customWidth="1"/>
    <col min="7" max="7" width="33.42578125" style="115" customWidth="1"/>
    <col min="8" max="8" width="1" style="115" customWidth="1"/>
    <col min="9" max="9" width="28.85546875" style="115" customWidth="1"/>
    <col min="10" max="10" width="1" style="115" customWidth="1"/>
    <col min="11" max="11" width="21.7109375" style="116" customWidth="1"/>
    <col min="12" max="12" width="1" style="115" customWidth="1"/>
    <col min="13" max="13" width="30.85546875" style="115" customWidth="1"/>
    <col min="14" max="14" width="1" style="115" customWidth="1"/>
    <col min="15" max="15" width="32.5703125" style="115" bestFit="1" customWidth="1"/>
    <col min="16" max="16" width="1" style="115" customWidth="1"/>
    <col min="17" max="17" width="30.5703125" style="117" customWidth="1"/>
    <col min="18" max="18" width="1" style="115" customWidth="1"/>
    <col min="19" max="19" width="13.7109375" style="115" bestFit="1" customWidth="1"/>
    <col min="20" max="20" width="9.5703125" style="115" bestFit="1" customWidth="1"/>
    <col min="21" max="21" width="30" style="115" customWidth="1"/>
    <col min="22" max="16384" width="9.140625" style="115"/>
  </cols>
  <sheetData>
    <row r="1" spans="1:21" s="111" customFormat="1" ht="33.75">
      <c r="C1" s="112"/>
      <c r="K1" s="112"/>
      <c r="Q1" s="113"/>
    </row>
    <row r="2" spans="1:21" s="114" customFormat="1" ht="42.75">
      <c r="A2" s="183" t="s">
        <v>67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21" s="114" customFormat="1" ht="42.75">
      <c r="A3" s="183" t="s">
        <v>29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21" s="114" customFormat="1" ht="42.75">
      <c r="A4" s="183" t="str">
        <f>'درآمد سود سهام '!A4:S4</f>
        <v>برای ماه منتهی به 1401/01/31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</row>
    <row r="5" spans="1:21" s="111" customFormat="1" ht="36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54"/>
    </row>
    <row r="6" spans="1:21" ht="40.5">
      <c r="A6" s="184" t="s">
        <v>78</v>
      </c>
      <c r="B6" s="184"/>
      <c r="C6" s="184"/>
      <c r="D6" s="184"/>
      <c r="E6" s="184"/>
      <c r="F6" s="184"/>
      <c r="G6" s="184"/>
      <c r="H6" s="184"/>
      <c r="I6" s="184"/>
    </row>
    <row r="7" spans="1:21" s="66" customFormat="1" ht="34.5" thickBot="1">
      <c r="A7" s="182" t="s">
        <v>3</v>
      </c>
      <c r="C7" s="181" t="s">
        <v>125</v>
      </c>
      <c r="D7" s="181" t="s">
        <v>31</v>
      </c>
      <c r="E7" s="181" t="s">
        <v>31</v>
      </c>
      <c r="F7" s="181" t="s">
        <v>31</v>
      </c>
      <c r="G7" s="181" t="s">
        <v>31</v>
      </c>
      <c r="H7" s="181" t="s">
        <v>31</v>
      </c>
      <c r="I7" s="181" t="s">
        <v>31</v>
      </c>
      <c r="K7" s="181" t="s">
        <v>126</v>
      </c>
      <c r="L7" s="181" t="s">
        <v>32</v>
      </c>
      <c r="M7" s="181" t="s">
        <v>32</v>
      </c>
      <c r="N7" s="181" t="s">
        <v>32</v>
      </c>
      <c r="O7" s="181" t="s">
        <v>32</v>
      </c>
      <c r="P7" s="181" t="s">
        <v>32</v>
      </c>
      <c r="Q7" s="181" t="s">
        <v>32</v>
      </c>
    </row>
    <row r="8" spans="1:21" s="118" customFormat="1" ht="66" customHeight="1" thickBot="1">
      <c r="A8" s="181" t="s">
        <v>3</v>
      </c>
      <c r="C8" s="55" t="s">
        <v>6</v>
      </c>
      <c r="E8" s="55" t="s">
        <v>45</v>
      </c>
      <c r="G8" s="55" t="s">
        <v>46</v>
      </c>
      <c r="I8" s="55" t="s">
        <v>48</v>
      </c>
      <c r="K8" s="55" t="s">
        <v>6</v>
      </c>
      <c r="M8" s="55" t="s">
        <v>45</v>
      </c>
      <c r="O8" s="55" t="s">
        <v>46</v>
      </c>
      <c r="Q8" s="56" t="s">
        <v>48</v>
      </c>
    </row>
    <row r="9" spans="1:21" s="66" customFormat="1" ht="40.5" customHeight="1">
      <c r="A9" s="47" t="s">
        <v>85</v>
      </c>
      <c r="B9" s="44"/>
      <c r="C9" s="24">
        <v>400000</v>
      </c>
      <c r="D9" s="44"/>
      <c r="E9" s="24">
        <v>26187253317</v>
      </c>
      <c r="F9" s="44"/>
      <c r="G9" s="24">
        <v>24942702574</v>
      </c>
      <c r="H9" s="44"/>
      <c r="I9" s="24">
        <f t="shared" ref="I9:I14" si="0">E9-G9</f>
        <v>1244550743</v>
      </c>
      <c r="J9" s="44"/>
      <c r="K9" s="24">
        <v>400000</v>
      </c>
      <c r="L9" s="44"/>
      <c r="M9" s="24">
        <v>26187253317</v>
      </c>
      <c r="N9" s="44"/>
      <c r="O9" s="24">
        <v>24942702574</v>
      </c>
      <c r="P9" s="44"/>
      <c r="Q9" s="24">
        <f t="shared" ref="Q9:Q17" si="1">M9-O9</f>
        <v>1244550743</v>
      </c>
      <c r="S9" s="198"/>
      <c r="T9" s="72"/>
      <c r="U9" s="72"/>
    </row>
    <row r="10" spans="1:21" s="66" customFormat="1" ht="40.5" customHeight="1">
      <c r="A10" s="47" t="s">
        <v>92</v>
      </c>
      <c r="B10" s="44"/>
      <c r="C10" s="24">
        <v>400000</v>
      </c>
      <c r="D10" s="44"/>
      <c r="E10" s="24">
        <v>1510289987</v>
      </c>
      <c r="F10" s="44"/>
      <c r="G10" s="24">
        <v>1472386860</v>
      </c>
      <c r="H10" s="44"/>
      <c r="I10" s="24">
        <f t="shared" si="0"/>
        <v>37903127</v>
      </c>
      <c r="J10" s="44"/>
      <c r="K10" s="24">
        <v>400000</v>
      </c>
      <c r="L10" s="44"/>
      <c r="M10" s="24">
        <v>1510289987</v>
      </c>
      <c r="N10" s="44"/>
      <c r="O10" s="24">
        <v>1472386860</v>
      </c>
      <c r="P10" s="44"/>
      <c r="Q10" s="24">
        <f t="shared" si="1"/>
        <v>37903127</v>
      </c>
      <c r="S10" s="198"/>
      <c r="T10" s="72"/>
      <c r="U10" s="72"/>
    </row>
    <row r="11" spans="1:21" s="66" customFormat="1" ht="40.5" customHeight="1">
      <c r="A11" s="47" t="s">
        <v>93</v>
      </c>
      <c r="B11" s="44"/>
      <c r="C11" s="24">
        <v>406316</v>
      </c>
      <c r="D11" s="44"/>
      <c r="E11" s="24">
        <v>11858388390</v>
      </c>
      <c r="F11" s="44"/>
      <c r="G11" s="24">
        <v>10057070650</v>
      </c>
      <c r="H11" s="44"/>
      <c r="I11" s="24">
        <f t="shared" si="0"/>
        <v>1801317740</v>
      </c>
      <c r="J11" s="44"/>
      <c r="K11" s="24">
        <v>406316</v>
      </c>
      <c r="L11" s="44"/>
      <c r="M11" s="24">
        <v>11858388390</v>
      </c>
      <c r="N11" s="44"/>
      <c r="O11" s="24">
        <v>10057070650</v>
      </c>
      <c r="P11" s="44"/>
      <c r="Q11" s="24">
        <f t="shared" si="1"/>
        <v>1801317740</v>
      </c>
      <c r="S11" s="198"/>
      <c r="T11" s="72"/>
      <c r="U11" s="72"/>
    </row>
    <row r="12" spans="1:21" s="66" customFormat="1" ht="40.5" customHeight="1">
      <c r="A12" s="47" t="s">
        <v>116</v>
      </c>
      <c r="B12" s="44"/>
      <c r="C12" s="24">
        <v>200000</v>
      </c>
      <c r="D12" s="44"/>
      <c r="E12" s="24">
        <v>8528949046</v>
      </c>
      <c r="F12" s="44"/>
      <c r="G12" s="24">
        <v>8131329000</v>
      </c>
      <c r="H12" s="44"/>
      <c r="I12" s="24">
        <f t="shared" si="0"/>
        <v>397620046</v>
      </c>
      <c r="J12" s="44"/>
      <c r="K12" s="24">
        <v>200000</v>
      </c>
      <c r="L12" s="44"/>
      <c r="M12" s="24">
        <v>8528949046</v>
      </c>
      <c r="N12" s="44"/>
      <c r="O12" s="24">
        <v>8131329000</v>
      </c>
      <c r="P12" s="44"/>
      <c r="Q12" s="24">
        <f t="shared" si="1"/>
        <v>397620046</v>
      </c>
      <c r="S12" s="198"/>
      <c r="T12" s="72"/>
      <c r="U12" s="72"/>
    </row>
    <row r="13" spans="1:21" s="66" customFormat="1" ht="40.5" customHeight="1">
      <c r="A13" s="47" t="s">
        <v>118</v>
      </c>
      <c r="B13" s="44"/>
      <c r="C13" s="24">
        <v>18400000</v>
      </c>
      <c r="D13" s="44"/>
      <c r="E13" s="24">
        <v>59932098222</v>
      </c>
      <c r="F13" s="44"/>
      <c r="G13" s="24">
        <v>53554642711</v>
      </c>
      <c r="H13" s="44"/>
      <c r="I13" s="24">
        <f t="shared" si="0"/>
        <v>6377455511</v>
      </c>
      <c r="J13" s="44"/>
      <c r="K13" s="24">
        <v>18400000</v>
      </c>
      <c r="L13" s="44"/>
      <c r="M13" s="24">
        <v>59932098222</v>
      </c>
      <c r="N13" s="44"/>
      <c r="O13" s="24">
        <v>53554642711</v>
      </c>
      <c r="P13" s="44"/>
      <c r="Q13" s="24">
        <f t="shared" si="1"/>
        <v>6377455511</v>
      </c>
      <c r="S13" s="198"/>
      <c r="T13" s="72"/>
      <c r="U13" s="72"/>
    </row>
    <row r="14" spans="1:21" s="66" customFormat="1" ht="40.5" customHeight="1">
      <c r="A14" s="47" t="s">
        <v>98</v>
      </c>
      <c r="B14" s="44"/>
      <c r="C14" s="24">
        <v>485000</v>
      </c>
      <c r="D14" s="44"/>
      <c r="E14" s="24">
        <v>50189992736</v>
      </c>
      <c r="F14" s="44"/>
      <c r="G14" s="24">
        <v>49705979175</v>
      </c>
      <c r="H14" s="44"/>
      <c r="I14" s="24">
        <f t="shared" si="0"/>
        <v>484013561</v>
      </c>
      <c r="J14" s="44"/>
      <c r="K14" s="24">
        <v>485000</v>
      </c>
      <c r="L14" s="44"/>
      <c r="M14" s="24">
        <v>50189992736</v>
      </c>
      <c r="N14" s="44"/>
      <c r="O14" s="24">
        <v>49705979175</v>
      </c>
      <c r="P14" s="44"/>
      <c r="Q14" s="24">
        <f t="shared" si="1"/>
        <v>484013561</v>
      </c>
      <c r="S14" s="198"/>
      <c r="T14" s="72"/>
      <c r="U14" s="72"/>
    </row>
    <row r="15" spans="1:21" s="66" customFormat="1" ht="40.5" customHeight="1">
      <c r="A15" s="47" t="s">
        <v>89</v>
      </c>
      <c r="B15" s="44"/>
      <c r="C15" s="24">
        <v>500000</v>
      </c>
      <c r="D15" s="44"/>
      <c r="E15" s="24">
        <v>14008164685</v>
      </c>
      <c r="F15" s="44"/>
      <c r="G15" s="24">
        <v>11640325498</v>
      </c>
      <c r="H15" s="44"/>
      <c r="I15" s="24">
        <f t="shared" ref="I15:I17" si="2">E15-G15</f>
        <v>2367839187</v>
      </c>
      <c r="J15" s="44"/>
      <c r="K15" s="24">
        <v>500000</v>
      </c>
      <c r="L15" s="44"/>
      <c r="M15" s="24">
        <v>14008164685</v>
      </c>
      <c r="N15" s="44"/>
      <c r="O15" s="24">
        <v>11640325498</v>
      </c>
      <c r="P15" s="44"/>
      <c r="Q15" s="24">
        <f t="shared" si="1"/>
        <v>2367839187</v>
      </c>
      <c r="S15" s="198"/>
      <c r="T15" s="72"/>
      <c r="U15" s="72"/>
    </row>
    <row r="16" spans="1:21" s="66" customFormat="1" ht="40.5" customHeight="1">
      <c r="A16" s="47" t="s">
        <v>107</v>
      </c>
      <c r="B16" s="44"/>
      <c r="C16" s="24">
        <v>34567</v>
      </c>
      <c r="D16" s="44"/>
      <c r="E16" s="24">
        <v>725030180</v>
      </c>
      <c r="F16" s="44"/>
      <c r="G16" s="24">
        <v>700971058</v>
      </c>
      <c r="H16" s="44"/>
      <c r="I16" s="24">
        <f t="shared" si="2"/>
        <v>24059122</v>
      </c>
      <c r="J16" s="44"/>
      <c r="K16" s="24">
        <v>34567</v>
      </c>
      <c r="L16" s="44"/>
      <c r="M16" s="24">
        <v>725030180</v>
      </c>
      <c r="N16" s="44"/>
      <c r="O16" s="24">
        <v>700971058</v>
      </c>
      <c r="P16" s="44"/>
      <c r="Q16" s="24">
        <f t="shared" si="1"/>
        <v>24059122</v>
      </c>
      <c r="S16" s="198"/>
      <c r="T16" s="72"/>
      <c r="U16" s="72"/>
    </row>
    <row r="17" spans="1:21" s="66" customFormat="1" ht="40.5" customHeight="1">
      <c r="A17" s="47" t="s">
        <v>91</v>
      </c>
      <c r="B17" s="44"/>
      <c r="C17" s="24">
        <v>200000</v>
      </c>
      <c r="D17" s="44"/>
      <c r="E17" s="24">
        <v>3608401523</v>
      </c>
      <c r="F17" s="44"/>
      <c r="G17" s="24">
        <v>3443389197</v>
      </c>
      <c r="H17" s="44"/>
      <c r="I17" s="24">
        <f t="shared" si="2"/>
        <v>165012326</v>
      </c>
      <c r="J17" s="44"/>
      <c r="K17" s="24">
        <v>200000</v>
      </c>
      <c r="L17" s="44"/>
      <c r="M17" s="24">
        <v>3608401523</v>
      </c>
      <c r="N17" s="44"/>
      <c r="O17" s="24">
        <v>3443389197</v>
      </c>
      <c r="P17" s="44"/>
      <c r="Q17" s="24">
        <f t="shared" si="1"/>
        <v>165012326</v>
      </c>
      <c r="S17" s="198"/>
      <c r="T17" s="72"/>
      <c r="U17" s="72"/>
    </row>
    <row r="18" spans="1:21" s="66" customFormat="1" ht="40.5" customHeight="1">
      <c r="A18" s="47" t="s">
        <v>103</v>
      </c>
      <c r="B18" s="44"/>
      <c r="C18" s="24">
        <v>31460</v>
      </c>
      <c r="D18" s="44"/>
      <c r="E18" s="24">
        <v>187636881</v>
      </c>
      <c r="F18" s="44"/>
      <c r="G18" s="24">
        <v>170749560</v>
      </c>
      <c r="H18" s="44"/>
      <c r="I18" s="24">
        <f>E18-G18</f>
        <v>16887321</v>
      </c>
      <c r="J18" s="44"/>
      <c r="K18" s="24">
        <v>31460</v>
      </c>
      <c r="L18" s="44"/>
      <c r="M18" s="24">
        <v>187636881</v>
      </c>
      <c r="N18" s="44"/>
      <c r="O18" s="24">
        <v>170749560</v>
      </c>
      <c r="P18" s="44"/>
      <c r="Q18" s="24">
        <f>M18-O18</f>
        <v>16887321</v>
      </c>
      <c r="S18" s="198"/>
      <c r="T18" s="72"/>
      <c r="U18" s="72"/>
    </row>
    <row r="19" spans="1:21" ht="34.5" customHeight="1" thickBot="1">
      <c r="A19" s="119"/>
      <c r="B19" s="119"/>
      <c r="C19" s="120"/>
      <c r="D19" s="119"/>
      <c r="E19" s="121">
        <f>SUM(E9:E18)</f>
        <v>176736204967</v>
      </c>
      <c r="F19" s="119"/>
      <c r="G19" s="121">
        <f>SUM(G9:G18)</f>
        <v>163819546283</v>
      </c>
      <c r="H19" s="119"/>
      <c r="I19" s="121">
        <f>SUM(I9:I18)</f>
        <v>12916658684</v>
      </c>
      <c r="J19" s="119"/>
      <c r="K19" s="120"/>
      <c r="L19" s="119"/>
      <c r="M19" s="121">
        <f>SUM(M9:M18)</f>
        <v>176736204967</v>
      </c>
      <c r="N19" s="119"/>
      <c r="O19" s="121">
        <f>SUM(O9:O18)</f>
        <v>163819546283</v>
      </c>
      <c r="P19" s="119"/>
      <c r="Q19" s="121">
        <f>SUM(Q9:Q18)</f>
        <v>12916658684</v>
      </c>
    </row>
    <row r="20" spans="1:21" ht="28.5" thickTop="1">
      <c r="C20" s="122"/>
      <c r="I20" s="123"/>
      <c r="K20" s="122"/>
      <c r="M20" s="123"/>
    </row>
    <row r="21" spans="1:21">
      <c r="A21" s="119"/>
      <c r="B21" s="119"/>
      <c r="C21" s="120"/>
      <c r="D21" s="119"/>
      <c r="E21" s="119"/>
      <c r="F21" s="119"/>
      <c r="G21" s="119"/>
      <c r="H21" s="119"/>
      <c r="I21" s="119"/>
      <c r="J21" s="119"/>
      <c r="K21" s="120"/>
      <c r="L21" s="119"/>
      <c r="M21" s="119"/>
      <c r="N21" s="119"/>
      <c r="O21" s="119"/>
      <c r="P21" s="119"/>
    </row>
    <row r="22" spans="1:21">
      <c r="A22" s="119"/>
      <c r="B22" s="119"/>
      <c r="C22" s="120"/>
      <c r="D22" s="119"/>
      <c r="E22" s="119"/>
      <c r="F22" s="119"/>
      <c r="G22" s="119"/>
      <c r="H22" s="119"/>
      <c r="I22" s="119"/>
      <c r="J22" s="119"/>
      <c r="K22" s="120"/>
      <c r="L22" s="119"/>
      <c r="M22" s="119"/>
      <c r="N22" s="119"/>
      <c r="O22" s="119"/>
      <c r="P22" s="119"/>
    </row>
    <row r="23" spans="1:21">
      <c r="A23" s="119"/>
      <c r="B23" s="119"/>
      <c r="C23" s="120"/>
      <c r="D23" s="119"/>
      <c r="E23" s="24"/>
      <c r="F23" s="44"/>
      <c r="G23" s="24"/>
      <c r="H23" s="44"/>
      <c r="I23" s="119"/>
      <c r="J23" s="119"/>
      <c r="K23" s="120"/>
      <c r="L23" s="119"/>
      <c r="M23" s="119"/>
      <c r="N23" s="119"/>
      <c r="O23" s="119"/>
      <c r="P23" s="119"/>
    </row>
    <row r="24" spans="1:21">
      <c r="A24" s="119"/>
      <c r="B24" s="119"/>
      <c r="C24" s="120"/>
      <c r="D24" s="119"/>
      <c r="E24" s="24"/>
      <c r="F24" s="44"/>
      <c r="G24" s="24"/>
      <c r="H24" s="44"/>
      <c r="I24" s="24"/>
      <c r="J24" s="119"/>
      <c r="K24" s="120"/>
      <c r="L24" s="119"/>
      <c r="M24" s="119"/>
      <c r="N24" s="119"/>
      <c r="O24" s="119"/>
      <c r="P24" s="119"/>
    </row>
    <row r="25" spans="1:21">
      <c r="A25" s="119"/>
      <c r="B25" s="119"/>
      <c r="C25" s="120"/>
      <c r="D25" s="119"/>
      <c r="E25" s="24"/>
      <c r="F25" s="44"/>
      <c r="G25" s="24"/>
      <c r="H25" s="44"/>
      <c r="I25" s="24"/>
      <c r="J25" s="119"/>
      <c r="K25" s="120"/>
      <c r="L25" s="119"/>
      <c r="M25" s="119"/>
      <c r="N25" s="119"/>
      <c r="O25" s="119"/>
      <c r="P25" s="119"/>
    </row>
    <row r="26" spans="1:21">
      <c r="A26" s="119"/>
      <c r="B26" s="119"/>
      <c r="C26" s="120"/>
      <c r="D26" s="119"/>
      <c r="E26" s="24"/>
      <c r="F26" s="44"/>
      <c r="G26" s="24"/>
      <c r="I26" s="24"/>
      <c r="J26" s="119"/>
      <c r="K26" s="120"/>
      <c r="L26" s="119"/>
      <c r="M26" s="119"/>
      <c r="N26" s="119"/>
      <c r="O26" s="119"/>
      <c r="P26" s="119"/>
    </row>
    <row r="27" spans="1:21">
      <c r="A27" s="119"/>
      <c r="B27" s="119"/>
      <c r="C27" s="120"/>
      <c r="D27" s="119"/>
      <c r="E27" s="24"/>
      <c r="F27" s="44"/>
      <c r="G27" s="24"/>
      <c r="H27" s="44"/>
      <c r="I27" s="24"/>
      <c r="J27" s="119"/>
      <c r="K27" s="120"/>
      <c r="L27" s="119"/>
      <c r="M27" s="119"/>
      <c r="N27" s="119"/>
      <c r="O27" s="119"/>
      <c r="P27" s="119"/>
    </row>
    <row r="28" spans="1:21">
      <c r="E28" s="24"/>
      <c r="F28" s="44"/>
      <c r="G28" s="24"/>
      <c r="I28" s="24"/>
    </row>
    <row r="29" spans="1:21">
      <c r="A29" s="119"/>
      <c r="B29" s="119"/>
      <c r="C29" s="120"/>
      <c r="D29" s="119"/>
      <c r="E29" s="119"/>
      <c r="F29" s="119"/>
      <c r="G29" s="119"/>
      <c r="H29" s="119"/>
      <c r="I29" s="119"/>
      <c r="J29" s="119"/>
      <c r="K29" s="120"/>
      <c r="L29" s="119"/>
      <c r="M29" s="119"/>
      <c r="N29" s="119"/>
      <c r="O29" s="119"/>
      <c r="P29" s="119"/>
    </row>
    <row r="30" spans="1:21">
      <c r="A30" s="119"/>
      <c r="B30" s="119"/>
      <c r="C30" s="120"/>
      <c r="D30" s="119"/>
      <c r="E30" s="24"/>
      <c r="F30" s="44"/>
      <c r="G30" s="24"/>
      <c r="H30" s="44"/>
      <c r="I30" s="24"/>
      <c r="J30" s="119"/>
      <c r="K30" s="120"/>
      <c r="L30" s="119"/>
      <c r="M30" s="119"/>
      <c r="N30" s="119"/>
      <c r="O30" s="119"/>
      <c r="P30" s="119"/>
    </row>
    <row r="31" spans="1:21">
      <c r="E31" s="24"/>
      <c r="F31" s="44"/>
      <c r="G31" s="24"/>
      <c r="H31" s="44"/>
      <c r="I31" s="24"/>
    </row>
    <row r="32" spans="1:21">
      <c r="A32" s="119"/>
      <c r="B32" s="119"/>
      <c r="C32" s="120"/>
      <c r="D32" s="119"/>
      <c r="E32" s="119"/>
      <c r="F32" s="119"/>
      <c r="G32" s="119"/>
      <c r="H32" s="119"/>
      <c r="I32" s="119"/>
      <c r="J32" s="119"/>
      <c r="K32" s="120"/>
      <c r="L32" s="119"/>
      <c r="M32" s="119"/>
      <c r="N32" s="119"/>
      <c r="O32" s="119"/>
      <c r="P32" s="119"/>
    </row>
    <row r="33" spans="1:17">
      <c r="C33" s="124"/>
      <c r="D33" s="125"/>
      <c r="E33" s="125"/>
      <c r="F33" s="125"/>
      <c r="G33" s="125"/>
      <c r="H33" s="125"/>
      <c r="I33" s="125"/>
      <c r="J33" s="125"/>
      <c r="K33" s="124"/>
      <c r="L33" s="125"/>
      <c r="M33" s="125"/>
      <c r="N33" s="125"/>
      <c r="O33" s="125"/>
      <c r="P33" s="125"/>
      <c r="Q33" s="126"/>
    </row>
    <row r="34" spans="1:17">
      <c r="A34" s="119"/>
      <c r="B34" s="119"/>
      <c r="C34" s="120"/>
      <c r="D34" s="119"/>
      <c r="E34" s="119"/>
      <c r="F34" s="119"/>
      <c r="G34" s="119"/>
      <c r="H34" s="119"/>
      <c r="I34" s="119"/>
      <c r="J34" s="119"/>
      <c r="K34" s="120"/>
      <c r="L34" s="119"/>
      <c r="M34" s="119"/>
      <c r="N34" s="119"/>
      <c r="O34" s="119"/>
      <c r="P34" s="119"/>
    </row>
    <row r="35" spans="1:17">
      <c r="A35" s="119"/>
      <c r="B35" s="119"/>
      <c r="C35" s="120"/>
      <c r="D35" s="119"/>
      <c r="E35" s="119"/>
      <c r="F35" s="119"/>
      <c r="G35" s="119"/>
      <c r="H35" s="119"/>
      <c r="I35" s="119"/>
      <c r="J35" s="119"/>
      <c r="K35" s="120"/>
      <c r="L35" s="119"/>
      <c r="M35" s="119"/>
      <c r="N35" s="119"/>
      <c r="O35" s="119"/>
      <c r="P35" s="119"/>
    </row>
    <row r="36" spans="1:17">
      <c r="A36" s="119"/>
      <c r="B36" s="119"/>
      <c r="C36" s="120"/>
      <c r="D36" s="119"/>
      <c r="E36" s="119"/>
      <c r="F36" s="119"/>
      <c r="G36" s="119"/>
      <c r="H36" s="119"/>
      <c r="I36" s="119"/>
      <c r="J36" s="119"/>
      <c r="K36" s="120"/>
      <c r="L36" s="119"/>
      <c r="M36" s="119"/>
      <c r="N36" s="119"/>
      <c r="O36" s="119"/>
      <c r="P36" s="119"/>
    </row>
    <row r="37" spans="1:17">
      <c r="A37" s="119"/>
      <c r="B37" s="119"/>
      <c r="C37" s="120"/>
      <c r="D37" s="119"/>
      <c r="E37" s="119"/>
      <c r="F37" s="119"/>
      <c r="G37" s="119"/>
      <c r="H37" s="119"/>
      <c r="I37" s="119"/>
      <c r="J37" s="119"/>
      <c r="K37" s="120"/>
      <c r="L37" s="119"/>
      <c r="M37" s="119"/>
      <c r="N37" s="119"/>
      <c r="O37" s="119"/>
      <c r="P37" s="119"/>
    </row>
    <row r="38" spans="1:17">
      <c r="A38" s="119"/>
      <c r="B38" s="119"/>
      <c r="C38" s="120"/>
      <c r="D38" s="119"/>
      <c r="E38" s="119"/>
      <c r="F38" s="119"/>
      <c r="G38" s="119"/>
      <c r="H38" s="119"/>
      <c r="I38" s="119"/>
      <c r="J38" s="119"/>
      <c r="K38" s="120"/>
      <c r="L38" s="119"/>
      <c r="M38" s="119"/>
      <c r="N38" s="119"/>
      <c r="O38" s="119"/>
      <c r="P38" s="119"/>
    </row>
    <row r="39" spans="1:17">
      <c r="A39" s="119"/>
      <c r="B39" s="119"/>
      <c r="C39" s="120"/>
      <c r="D39" s="119"/>
      <c r="E39" s="119"/>
      <c r="F39" s="119"/>
      <c r="G39" s="119"/>
      <c r="H39" s="119"/>
      <c r="I39" s="119"/>
      <c r="J39" s="119"/>
      <c r="K39" s="120"/>
      <c r="L39" s="119"/>
      <c r="M39" s="119"/>
      <c r="N39" s="119"/>
      <c r="O39" s="119"/>
      <c r="P39" s="119"/>
    </row>
    <row r="40" spans="1:17" ht="30">
      <c r="C40" s="127"/>
      <c r="D40" s="125"/>
      <c r="E40" s="128"/>
      <c r="F40" s="125"/>
      <c r="G40" s="128"/>
      <c r="H40" s="125"/>
      <c r="I40" s="129"/>
      <c r="J40" s="125"/>
      <c r="K40" s="127"/>
      <c r="L40" s="125"/>
      <c r="M40" s="128"/>
      <c r="N40" s="125"/>
      <c r="O40" s="128"/>
      <c r="P40" s="125"/>
      <c r="Q40" s="130"/>
    </row>
    <row r="41" spans="1:17">
      <c r="A41" s="119"/>
      <c r="B41" s="119"/>
      <c r="C41" s="120"/>
      <c r="D41" s="119"/>
      <c r="E41" s="119"/>
      <c r="F41" s="119"/>
      <c r="G41" s="119"/>
      <c r="H41" s="119"/>
      <c r="I41" s="119"/>
      <c r="J41" s="119"/>
      <c r="K41" s="120"/>
      <c r="L41" s="119"/>
      <c r="M41" s="119"/>
      <c r="N41" s="119"/>
      <c r="O41" s="119"/>
      <c r="P41" s="119"/>
    </row>
    <row r="42" spans="1:17">
      <c r="A42" s="119"/>
      <c r="B42" s="119"/>
      <c r="C42" s="120"/>
      <c r="D42" s="119"/>
      <c r="E42" s="119"/>
      <c r="F42" s="119"/>
      <c r="G42" s="119"/>
      <c r="H42" s="119"/>
      <c r="I42" s="119"/>
      <c r="J42" s="119"/>
      <c r="K42" s="120"/>
      <c r="L42" s="119"/>
      <c r="M42" s="119"/>
      <c r="N42" s="119"/>
      <c r="O42" s="119"/>
      <c r="P42" s="119"/>
    </row>
    <row r="43" spans="1:17">
      <c r="A43" s="119"/>
      <c r="B43" s="119"/>
      <c r="C43" s="120"/>
      <c r="D43" s="119"/>
      <c r="E43" s="119"/>
      <c r="F43" s="119"/>
      <c r="G43" s="119"/>
      <c r="H43" s="119"/>
      <c r="I43" s="119"/>
      <c r="J43" s="119"/>
      <c r="K43" s="120"/>
      <c r="L43" s="119"/>
      <c r="M43" s="119"/>
      <c r="N43" s="119"/>
      <c r="O43" s="119"/>
      <c r="P43" s="119"/>
    </row>
    <row r="44" spans="1:17">
      <c r="A44" s="119"/>
      <c r="B44" s="119"/>
      <c r="C44" s="120"/>
      <c r="D44" s="119"/>
      <c r="E44" s="119"/>
      <c r="F44" s="119"/>
      <c r="G44" s="119"/>
      <c r="H44" s="119"/>
      <c r="I44" s="119"/>
      <c r="J44" s="119"/>
      <c r="K44" s="120"/>
      <c r="L44" s="119"/>
      <c r="M44" s="119"/>
      <c r="N44" s="119"/>
      <c r="O44" s="119"/>
      <c r="P44" s="119"/>
    </row>
    <row r="45" spans="1:17">
      <c r="A45" s="119"/>
      <c r="B45" s="119"/>
      <c r="C45" s="120"/>
      <c r="D45" s="119"/>
      <c r="E45" s="119"/>
      <c r="F45" s="119"/>
      <c r="G45" s="119"/>
      <c r="H45" s="119"/>
      <c r="I45" s="119"/>
      <c r="J45" s="119"/>
      <c r="K45" s="120"/>
      <c r="L45" s="119"/>
      <c r="M45" s="119"/>
      <c r="N45" s="119"/>
      <c r="O45" s="119"/>
      <c r="P45" s="119"/>
    </row>
    <row r="46" spans="1:17">
      <c r="A46" s="119"/>
      <c r="B46" s="119"/>
      <c r="C46" s="120"/>
      <c r="D46" s="119"/>
      <c r="E46" s="119"/>
      <c r="F46" s="119"/>
      <c r="G46" s="119"/>
      <c r="H46" s="119"/>
      <c r="I46" s="119"/>
      <c r="J46" s="119"/>
      <c r="K46" s="120"/>
      <c r="L46" s="119"/>
      <c r="M46" s="119"/>
      <c r="N46" s="119"/>
      <c r="O46" s="119"/>
      <c r="P46" s="119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4"/>
  <sheetViews>
    <sheetView rightToLeft="1" view="pageBreakPreview" zoomScale="50" zoomScaleNormal="100" zoomScaleSheetLayoutView="50" workbookViewId="0">
      <selection activeCell="M10" sqref="M10"/>
    </sheetView>
  </sheetViews>
  <sheetFormatPr defaultColWidth="8.7109375" defaultRowHeight="27.75"/>
  <cols>
    <col min="1" max="1" width="47.28515625" style="44" customWidth="1"/>
    <col min="2" max="2" width="0.5703125" style="44" customWidth="1"/>
    <col min="3" max="3" width="18.42578125" style="84" customWidth="1"/>
    <col min="4" max="4" width="0.5703125" style="44" customWidth="1"/>
    <col min="5" max="5" width="28.7109375" style="44" customWidth="1"/>
    <col min="6" max="6" width="0.7109375" style="44" customWidth="1"/>
    <col min="7" max="7" width="28.28515625" style="44" customWidth="1"/>
    <col min="8" max="8" width="1" style="44" customWidth="1"/>
    <col min="9" max="9" width="26.5703125" style="44" customWidth="1"/>
    <col min="10" max="10" width="1.140625" style="44" customWidth="1"/>
    <col min="11" max="11" width="18.42578125" style="84" customWidth="1"/>
    <col min="12" max="12" width="1" style="44" customWidth="1"/>
    <col min="13" max="13" width="28.7109375" style="44" customWidth="1"/>
    <col min="14" max="14" width="0.7109375" style="44" customWidth="1"/>
    <col min="15" max="15" width="28.7109375" style="44" customWidth="1"/>
    <col min="16" max="16" width="0.85546875" style="44" customWidth="1"/>
    <col min="17" max="17" width="27" style="44" customWidth="1"/>
    <col min="18" max="18" width="17.7109375" style="44" bestFit="1" customWidth="1"/>
    <col min="19" max="19" width="22.5703125" style="44" bestFit="1" customWidth="1"/>
    <col min="20" max="16384" width="8.7109375" style="44"/>
  </cols>
  <sheetData>
    <row r="1" spans="1:19" ht="31.5" customHeight="1"/>
    <row r="2" spans="1:19" s="53" customFormat="1" ht="36">
      <c r="A2" s="185" t="s">
        <v>67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S2" s="44"/>
    </row>
    <row r="3" spans="1:19" s="53" customFormat="1" ht="36">
      <c r="A3" s="185" t="s">
        <v>29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19" s="53" customFormat="1" ht="36">
      <c r="A4" s="185" t="str">
        <f>'درآمد ناشی از فروش '!A4:Q4</f>
        <v>برای ماه منتهی به 1401/01/31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9" s="53" customFormat="1" ht="36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</row>
    <row r="6" spans="1:19" ht="40.5">
      <c r="A6" s="184" t="s">
        <v>79</v>
      </c>
      <c r="B6" s="184"/>
      <c r="C6" s="184"/>
      <c r="D6" s="184"/>
      <c r="E6" s="184"/>
      <c r="F6" s="184"/>
      <c r="G6" s="184"/>
      <c r="H6" s="184"/>
    </row>
    <row r="7" spans="1:19" ht="45" customHeight="1" thickBot="1">
      <c r="A7" s="178" t="s">
        <v>3</v>
      </c>
      <c r="C7" s="179" t="str">
        <f>'درآمد ناشی از فروش '!C7:I7</f>
        <v>طی فروردین ماه</v>
      </c>
      <c r="D7" s="179" t="s">
        <v>31</v>
      </c>
      <c r="E7" s="179" t="s">
        <v>31</v>
      </c>
      <c r="F7" s="179" t="s">
        <v>31</v>
      </c>
      <c r="G7" s="179" t="s">
        <v>31</v>
      </c>
      <c r="H7" s="179" t="s">
        <v>31</v>
      </c>
      <c r="I7" s="179" t="s">
        <v>31</v>
      </c>
      <c r="K7" s="179" t="str">
        <f>'درآمد ناشی از فروش '!K7:Q7</f>
        <v>از ابتدای سال مالی تا پایان فروردین ماه</v>
      </c>
      <c r="L7" s="179" t="s">
        <v>32</v>
      </c>
      <c r="M7" s="179" t="s">
        <v>32</v>
      </c>
      <c r="N7" s="179" t="s">
        <v>32</v>
      </c>
      <c r="O7" s="179" t="s">
        <v>32</v>
      </c>
      <c r="P7" s="179" t="s">
        <v>32</v>
      </c>
      <c r="Q7" s="179" t="s">
        <v>32</v>
      </c>
    </row>
    <row r="8" spans="1:19" s="45" customFormat="1" ht="54.75" customHeight="1" thickBot="1">
      <c r="A8" s="179" t="s">
        <v>3</v>
      </c>
      <c r="C8" s="199" t="s">
        <v>6</v>
      </c>
      <c r="E8" s="199" t="s">
        <v>45</v>
      </c>
      <c r="G8" s="199" t="s">
        <v>46</v>
      </c>
      <c r="I8" s="199" t="s">
        <v>47</v>
      </c>
      <c r="K8" s="199" t="s">
        <v>6</v>
      </c>
      <c r="M8" s="199" t="s">
        <v>45</v>
      </c>
      <c r="O8" s="199" t="s">
        <v>46</v>
      </c>
      <c r="Q8" s="199" t="s">
        <v>47</v>
      </c>
    </row>
    <row r="9" spans="1:19" ht="34.5" customHeight="1">
      <c r="A9" s="47" t="s">
        <v>91</v>
      </c>
      <c r="C9" s="24">
        <v>11400000</v>
      </c>
      <c r="E9" s="24">
        <v>206132172300</v>
      </c>
      <c r="G9" s="24">
        <v>196273184403</v>
      </c>
      <c r="I9" s="24">
        <v>9858987897</v>
      </c>
      <c r="K9" s="24">
        <v>11400000</v>
      </c>
      <c r="M9" s="24">
        <v>206132172300</v>
      </c>
      <c r="O9" s="24">
        <v>196273184403</v>
      </c>
      <c r="Q9" s="24">
        <v>9858987897</v>
      </c>
      <c r="R9" s="198"/>
      <c r="S9" s="50"/>
    </row>
    <row r="10" spans="1:19" ht="34.5" customHeight="1">
      <c r="A10" s="47" t="s">
        <v>103</v>
      </c>
      <c r="C10" s="24">
        <v>24968540</v>
      </c>
      <c r="E10" s="24">
        <v>145941465860</v>
      </c>
      <c r="G10" s="24">
        <v>135517075441</v>
      </c>
      <c r="I10" s="24">
        <v>10424390419</v>
      </c>
      <c r="K10" s="24">
        <v>24968540</v>
      </c>
      <c r="M10" s="24">
        <v>145941465860</v>
      </c>
      <c r="O10" s="24">
        <v>135517075441</v>
      </c>
      <c r="Q10" s="24">
        <v>10424390419</v>
      </c>
      <c r="R10" s="198"/>
      <c r="S10" s="50"/>
    </row>
    <row r="11" spans="1:19" ht="34.5" customHeight="1">
      <c r="A11" s="47" t="s">
        <v>117</v>
      </c>
      <c r="C11" s="24">
        <v>5000000</v>
      </c>
      <c r="E11" s="24">
        <v>154823287500</v>
      </c>
      <c r="G11" s="24">
        <v>129101616676</v>
      </c>
      <c r="I11" s="24">
        <v>25721670824</v>
      </c>
      <c r="K11" s="24">
        <v>5000000</v>
      </c>
      <c r="M11" s="24">
        <v>154823287500</v>
      </c>
      <c r="O11" s="24">
        <v>129101616676</v>
      </c>
      <c r="Q11" s="24">
        <v>25721670824</v>
      </c>
      <c r="R11" s="198"/>
      <c r="S11" s="50"/>
    </row>
    <row r="12" spans="1:19" ht="34.5" customHeight="1">
      <c r="A12" s="47" t="s">
        <v>120</v>
      </c>
      <c r="C12" s="24">
        <v>10000000</v>
      </c>
      <c r="E12" s="24">
        <v>88072830000</v>
      </c>
      <c r="G12" s="24">
        <v>76663207459</v>
      </c>
      <c r="I12" s="24">
        <v>11409622541</v>
      </c>
      <c r="K12" s="24">
        <v>10000000</v>
      </c>
      <c r="M12" s="24">
        <v>88072830000</v>
      </c>
      <c r="O12" s="24">
        <v>76663207459</v>
      </c>
      <c r="Q12" s="24">
        <v>11409622541</v>
      </c>
      <c r="R12" s="198"/>
      <c r="S12" s="50"/>
    </row>
    <row r="13" spans="1:19" ht="34.5" customHeight="1">
      <c r="A13" s="47" t="s">
        <v>84</v>
      </c>
      <c r="C13" s="24">
        <v>680000</v>
      </c>
      <c r="E13" s="24">
        <v>120826777500</v>
      </c>
      <c r="G13" s="24">
        <v>113397289253</v>
      </c>
      <c r="I13" s="24">
        <v>7429488247</v>
      </c>
      <c r="K13" s="24">
        <v>680000</v>
      </c>
      <c r="M13" s="24">
        <v>120826777500</v>
      </c>
      <c r="O13" s="24">
        <v>113397289253</v>
      </c>
      <c r="Q13" s="24">
        <v>7429488247</v>
      </c>
      <c r="R13" s="198"/>
      <c r="S13" s="50"/>
    </row>
    <row r="14" spans="1:19" ht="34.5" customHeight="1">
      <c r="A14" s="47" t="s">
        <v>113</v>
      </c>
      <c r="C14" s="24">
        <v>303736</v>
      </c>
      <c r="E14" s="24">
        <v>10522217662</v>
      </c>
      <c r="G14" s="24">
        <v>9072959562</v>
      </c>
      <c r="I14" s="24">
        <v>1449258100</v>
      </c>
      <c r="K14" s="24">
        <v>303736</v>
      </c>
      <c r="M14" s="24">
        <v>10522217662</v>
      </c>
      <c r="O14" s="24">
        <v>9072959562</v>
      </c>
      <c r="Q14" s="24">
        <v>1449258100</v>
      </c>
      <c r="R14" s="198"/>
      <c r="S14" s="50"/>
    </row>
    <row r="15" spans="1:19" ht="34.5" customHeight="1">
      <c r="A15" s="47" t="s">
        <v>90</v>
      </c>
      <c r="C15" s="24">
        <v>1200000</v>
      </c>
      <c r="E15" s="24">
        <v>19861119000</v>
      </c>
      <c r="G15" s="24">
        <v>16568825400</v>
      </c>
      <c r="I15" s="24">
        <v>3292293600</v>
      </c>
      <c r="K15" s="24">
        <v>1200000</v>
      </c>
      <c r="M15" s="24">
        <v>19861119000</v>
      </c>
      <c r="O15" s="24">
        <v>16568825400</v>
      </c>
      <c r="Q15" s="24">
        <v>3292293600</v>
      </c>
      <c r="R15" s="198"/>
      <c r="S15" s="50"/>
    </row>
    <row r="16" spans="1:19" ht="34.5" customHeight="1">
      <c r="A16" s="47" t="s">
        <v>88</v>
      </c>
      <c r="C16" s="24">
        <v>11500000</v>
      </c>
      <c r="E16" s="24">
        <v>162785628000</v>
      </c>
      <c r="G16" s="24">
        <v>144396392747</v>
      </c>
      <c r="I16" s="24">
        <v>18389235253</v>
      </c>
      <c r="K16" s="24">
        <v>11500000</v>
      </c>
      <c r="M16" s="24">
        <v>162785628000</v>
      </c>
      <c r="O16" s="24">
        <v>144396392747</v>
      </c>
      <c r="Q16" s="24">
        <v>18389235253</v>
      </c>
      <c r="R16" s="198"/>
      <c r="S16" s="50"/>
    </row>
    <row r="17" spans="1:19" ht="34.5" customHeight="1">
      <c r="A17" s="47" t="s">
        <v>86</v>
      </c>
      <c r="C17" s="24">
        <v>4000000</v>
      </c>
      <c r="E17" s="24">
        <v>65130156000</v>
      </c>
      <c r="G17" s="24">
        <v>57456090000</v>
      </c>
      <c r="I17" s="24">
        <v>7674066000</v>
      </c>
      <c r="K17" s="24">
        <v>4000000</v>
      </c>
      <c r="M17" s="24">
        <v>65130156000</v>
      </c>
      <c r="O17" s="24">
        <v>57456090000</v>
      </c>
      <c r="Q17" s="24">
        <v>7674066000</v>
      </c>
      <c r="R17" s="198"/>
      <c r="S17" s="50"/>
    </row>
    <row r="18" spans="1:19" ht="34.5" customHeight="1">
      <c r="A18" s="47" t="s">
        <v>112</v>
      </c>
      <c r="C18" s="24">
        <v>3000000</v>
      </c>
      <c r="E18" s="24">
        <v>34801690500</v>
      </c>
      <c r="G18" s="24">
        <v>35726157000</v>
      </c>
      <c r="I18" s="24">
        <v>-924466500</v>
      </c>
      <c r="K18" s="24">
        <v>3000000</v>
      </c>
      <c r="M18" s="24">
        <v>34801690500</v>
      </c>
      <c r="O18" s="24">
        <v>35726157000</v>
      </c>
      <c r="Q18" s="24">
        <v>-924466500</v>
      </c>
      <c r="R18" s="198"/>
      <c r="S18" s="50"/>
    </row>
    <row r="19" spans="1:19" ht="34.5" customHeight="1">
      <c r="A19" s="47" t="s">
        <v>85</v>
      </c>
      <c r="C19" s="24">
        <v>2500000</v>
      </c>
      <c r="E19" s="24">
        <v>187502681250</v>
      </c>
      <c r="G19" s="24">
        <v>155891891276</v>
      </c>
      <c r="I19" s="24">
        <v>31610789974</v>
      </c>
      <c r="K19" s="24">
        <v>2500000</v>
      </c>
      <c r="M19" s="24">
        <v>187502681250</v>
      </c>
      <c r="O19" s="24">
        <v>155891891276</v>
      </c>
      <c r="Q19" s="24">
        <v>31610789974</v>
      </c>
      <c r="R19" s="198"/>
      <c r="S19" s="50"/>
    </row>
    <row r="20" spans="1:19" ht="34.5" customHeight="1">
      <c r="A20" s="47" t="s">
        <v>99</v>
      </c>
      <c r="C20" s="24">
        <v>1536666</v>
      </c>
      <c r="E20" s="24">
        <v>21064539926</v>
      </c>
      <c r="G20" s="24">
        <v>19399540033</v>
      </c>
      <c r="I20" s="24">
        <v>1664999893</v>
      </c>
      <c r="K20" s="24">
        <v>1536666</v>
      </c>
      <c r="M20" s="24">
        <v>21064539926</v>
      </c>
      <c r="O20" s="24">
        <v>19399540033</v>
      </c>
      <c r="Q20" s="24">
        <v>1664999893</v>
      </c>
      <c r="R20" s="198"/>
      <c r="S20" s="50"/>
    </row>
    <row r="21" spans="1:19" ht="34.5" customHeight="1">
      <c r="A21" s="47" t="s">
        <v>100</v>
      </c>
      <c r="C21" s="24">
        <v>11200000</v>
      </c>
      <c r="E21" s="24">
        <v>223446535200</v>
      </c>
      <c r="G21" s="24">
        <v>192829795200</v>
      </c>
      <c r="I21" s="24">
        <v>30616740000</v>
      </c>
      <c r="K21" s="24">
        <v>11200000</v>
      </c>
      <c r="M21" s="24">
        <v>223446535200</v>
      </c>
      <c r="O21" s="24">
        <v>192829795200</v>
      </c>
      <c r="Q21" s="24">
        <v>30616740000</v>
      </c>
      <c r="R21" s="198"/>
      <c r="S21" s="50"/>
    </row>
    <row r="22" spans="1:19" ht="34.5" customHeight="1">
      <c r="A22" s="47" t="s">
        <v>93</v>
      </c>
      <c r="C22" s="24">
        <v>3593684</v>
      </c>
      <c r="E22" s="24">
        <v>108597968038</v>
      </c>
      <c r="G22" s="24">
        <v>88950309350</v>
      </c>
      <c r="I22" s="24">
        <v>19647658688</v>
      </c>
      <c r="K22" s="24">
        <v>3593684</v>
      </c>
      <c r="M22" s="24">
        <v>108597968038</v>
      </c>
      <c r="O22" s="24">
        <v>88950309350</v>
      </c>
      <c r="Q22" s="24">
        <v>19647658688</v>
      </c>
      <c r="R22" s="198"/>
      <c r="S22" s="50"/>
    </row>
    <row r="23" spans="1:19" ht="34.5" customHeight="1">
      <c r="A23" s="47" t="s">
        <v>87</v>
      </c>
      <c r="C23" s="24">
        <v>2500000</v>
      </c>
      <c r="E23" s="24">
        <v>47540441250</v>
      </c>
      <c r="G23" s="24">
        <v>42570191250</v>
      </c>
      <c r="I23" s="24">
        <v>4970250000</v>
      </c>
      <c r="K23" s="24">
        <v>2500000</v>
      </c>
      <c r="M23" s="24">
        <v>47540441250</v>
      </c>
      <c r="O23" s="24">
        <v>42570191250</v>
      </c>
      <c r="Q23" s="24">
        <v>4970250000</v>
      </c>
      <c r="R23" s="198"/>
      <c r="S23" s="50"/>
    </row>
    <row r="24" spans="1:19" ht="34.5" customHeight="1">
      <c r="A24" s="47" t="s">
        <v>118</v>
      </c>
      <c r="C24" s="24">
        <v>10000000</v>
      </c>
      <c r="E24" s="24">
        <v>33091924500</v>
      </c>
      <c r="G24" s="24">
        <v>29105783849</v>
      </c>
      <c r="I24" s="24">
        <v>3986140651</v>
      </c>
      <c r="K24" s="24">
        <v>10000000</v>
      </c>
      <c r="M24" s="24">
        <v>33091924500</v>
      </c>
      <c r="O24" s="24">
        <v>29105783849</v>
      </c>
      <c r="Q24" s="24">
        <v>3986140651</v>
      </c>
      <c r="R24" s="198"/>
      <c r="S24" s="50"/>
    </row>
    <row r="25" spans="1:19" ht="34.5" customHeight="1">
      <c r="A25" s="47" t="s">
        <v>89</v>
      </c>
      <c r="C25" s="24">
        <v>12100000</v>
      </c>
      <c r="E25" s="24">
        <v>328484816550</v>
      </c>
      <c r="G25" s="24">
        <v>281695877102</v>
      </c>
      <c r="I25" s="24">
        <v>46788939448</v>
      </c>
      <c r="K25" s="24">
        <v>12100000</v>
      </c>
      <c r="M25" s="24">
        <v>328484816550</v>
      </c>
      <c r="O25" s="24">
        <v>281695877102</v>
      </c>
      <c r="Q25" s="24">
        <v>46788939448</v>
      </c>
      <c r="R25" s="198"/>
      <c r="S25" s="50"/>
    </row>
    <row r="26" spans="1:19" ht="34.5" customHeight="1">
      <c r="A26" s="47" t="s">
        <v>107</v>
      </c>
      <c r="C26" s="24">
        <v>4500000</v>
      </c>
      <c r="E26" s="24">
        <v>86646368250</v>
      </c>
      <c r="G26" s="24">
        <v>91253789999</v>
      </c>
      <c r="I26" s="24">
        <v>-4607421749</v>
      </c>
      <c r="K26" s="24">
        <v>4500000</v>
      </c>
      <c r="M26" s="24">
        <v>86646368250</v>
      </c>
      <c r="O26" s="24">
        <v>91253789999</v>
      </c>
      <c r="Q26" s="24">
        <v>-4607421749</v>
      </c>
      <c r="R26" s="198"/>
      <c r="S26" s="50"/>
    </row>
    <row r="27" spans="1:19" s="137" customFormat="1" ht="38.25" customHeight="1" thickBot="1">
      <c r="E27" s="138">
        <f>SUM(E9:E26)</f>
        <v>2045272619286</v>
      </c>
      <c r="F27" s="139"/>
      <c r="G27" s="138">
        <f>SUM(G9:G26)</f>
        <v>1815869976000</v>
      </c>
      <c r="H27" s="139">
        <f ca="1">SUM(H9:H29)</f>
        <v>0</v>
      </c>
      <c r="I27" s="138">
        <f>SUM(I9:I26)</f>
        <v>229402643286</v>
      </c>
      <c r="J27" s="137">
        <f ca="1">SUM(J9:J29)</f>
        <v>0</v>
      </c>
      <c r="L27" s="137">
        <f ca="1">SUM(L9:L29)</f>
        <v>0</v>
      </c>
      <c r="M27" s="138">
        <f>SUM(M9:M26)</f>
        <v>2045272619286</v>
      </c>
      <c r="N27" s="138">
        <f ca="1">SUM(N9:N29)</f>
        <v>0</v>
      </c>
      <c r="O27" s="138">
        <f>SUM(O9:O26)</f>
        <v>1815869976000</v>
      </c>
      <c r="P27" s="138">
        <f ca="1">SUM(P9:P29)</f>
        <v>0</v>
      </c>
      <c r="Q27" s="138">
        <f>SUM(Q9:Q26)</f>
        <v>229402643286</v>
      </c>
      <c r="R27" s="140"/>
      <c r="S27" s="141"/>
    </row>
    <row r="28" spans="1:19" ht="38.25" customHeight="1" thickTop="1">
      <c r="M28" s="49"/>
    </row>
    <row r="29" spans="1:19" ht="38.25" customHeight="1">
      <c r="I29" s="24"/>
      <c r="M29" s="49"/>
      <c r="Q29" s="24"/>
    </row>
    <row r="30" spans="1:19" ht="38.25" customHeight="1">
      <c r="I30" s="24"/>
      <c r="M30" s="49"/>
      <c r="Q30" s="24"/>
    </row>
    <row r="31" spans="1:19" ht="38.25" customHeight="1">
      <c r="I31" s="24"/>
      <c r="M31" s="49"/>
      <c r="Q31" s="24"/>
    </row>
    <row r="32" spans="1:19" ht="38.25" customHeight="1">
      <c r="M32" s="49"/>
      <c r="Q32" s="24"/>
    </row>
    <row r="33" spans="13:13" ht="38.25" customHeight="1">
      <c r="M33" s="49"/>
    </row>
    <row r="34" spans="13:13" ht="38.25" customHeight="1">
      <c r="M34" s="49"/>
    </row>
    <row r="35" spans="13:13" ht="38.25" customHeight="1">
      <c r="M35" s="49"/>
    </row>
    <row r="36" spans="13:13" ht="38.25" customHeight="1">
      <c r="M36" s="49"/>
    </row>
    <row r="37" spans="13:13" ht="38.25" customHeight="1">
      <c r="M37" s="49"/>
    </row>
    <row r="38" spans="13:13" ht="38.25" customHeight="1"/>
    <row r="39" spans="13:13" ht="38.25" customHeight="1"/>
    <row r="40" spans="13:13" ht="38.25" customHeight="1"/>
    <row r="41" spans="13:13" ht="38.25" customHeight="1"/>
    <row r="42" spans="13:13" ht="38.25" customHeight="1"/>
    <row r="43" spans="13:13" ht="38.25" customHeight="1"/>
    <row r="44" spans="13:13" ht="38.25" customHeight="1"/>
  </sheetData>
  <sortState xmlns:xlrd2="http://schemas.microsoft.com/office/spreadsheetml/2017/richdata2" ref="A6:Q37">
    <sortCondition descending="1" ref="Q8:Q4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X51"/>
  <sheetViews>
    <sheetView rightToLeft="1" view="pageBreakPreview" zoomScale="40" zoomScaleNormal="100" zoomScaleSheetLayoutView="40" workbookViewId="0">
      <selection activeCell="K10" sqref="K10"/>
    </sheetView>
  </sheetViews>
  <sheetFormatPr defaultColWidth="9.140625" defaultRowHeight="27.75"/>
  <cols>
    <col min="1" max="1" width="74.140625" style="36" bestFit="1" customWidth="1"/>
    <col min="2" max="2" width="1" style="36" customWidth="1"/>
    <col min="3" max="3" width="39.140625" style="36" bestFit="1" customWidth="1"/>
    <col min="4" max="4" width="1" style="36" customWidth="1"/>
    <col min="5" max="5" width="45.5703125" style="36" bestFit="1" customWidth="1"/>
    <col min="6" max="6" width="1" style="36" customWidth="1"/>
    <col min="7" max="7" width="44.140625" style="36" bestFit="1" customWidth="1"/>
    <col min="8" max="8" width="1" style="36" customWidth="1"/>
    <col min="9" max="9" width="43.7109375" style="36" bestFit="1" customWidth="1"/>
    <col min="10" max="10" width="1" style="36" customWidth="1"/>
    <col min="11" max="11" width="20.140625" style="37" bestFit="1" customWidth="1"/>
    <col min="12" max="12" width="1" style="36" customWidth="1"/>
    <col min="13" max="13" width="44.140625" style="36" bestFit="1" customWidth="1"/>
    <col min="14" max="14" width="1" style="36" customWidth="1"/>
    <col min="15" max="15" width="44.42578125" style="36" bestFit="1" customWidth="1"/>
    <col min="16" max="16" width="1.5703125" style="36" customWidth="1"/>
    <col min="17" max="17" width="44" style="36" customWidth="1"/>
    <col min="18" max="18" width="1" style="36" customWidth="1"/>
    <col min="19" max="19" width="43.42578125" style="36" customWidth="1"/>
    <col min="20" max="20" width="1" style="36" customWidth="1"/>
    <col min="21" max="21" width="19.42578125" style="37" customWidth="1"/>
    <col min="22" max="22" width="1" style="36" customWidth="1"/>
    <col min="23" max="23" width="32" style="36" bestFit="1" customWidth="1"/>
    <col min="24" max="16384" width="9.140625" style="36"/>
  </cols>
  <sheetData>
    <row r="2" spans="1:24" s="30" customFormat="1" ht="78">
      <c r="A2" s="186" t="s">
        <v>67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4" s="30" customFormat="1" ht="78">
      <c r="A3" s="186" t="s">
        <v>29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</row>
    <row r="4" spans="1:24" s="30" customFormat="1" ht="78">
      <c r="A4" s="186" t="str">
        <f>'درآمد ناشی از تغییر قیمت اوراق '!A4:Q4</f>
        <v>برای ماه منتهی به 1401/01/31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</row>
    <row r="5" spans="1:24" s="32" customFormat="1" ht="36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4" s="33" customFormat="1" ht="53.25">
      <c r="A6" s="189" t="s">
        <v>80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U6" s="34"/>
    </row>
    <row r="7" spans="1:24" ht="40.5">
      <c r="A7" s="110"/>
      <c r="B7" s="110"/>
      <c r="C7" s="110"/>
      <c r="D7" s="110"/>
      <c r="E7" s="110"/>
      <c r="F7" s="110"/>
      <c r="G7" s="110"/>
      <c r="H7" s="110"/>
      <c r="I7" s="35"/>
      <c r="J7" s="110"/>
      <c r="K7" s="77"/>
      <c r="L7" s="110"/>
      <c r="M7" s="110"/>
      <c r="N7" s="110"/>
      <c r="O7" s="110"/>
      <c r="P7" s="110"/>
      <c r="Q7" s="110"/>
      <c r="R7" s="110"/>
      <c r="S7" s="35"/>
    </row>
    <row r="8" spans="1:24" s="33" customFormat="1" ht="46.5" customHeight="1" thickBot="1">
      <c r="A8" s="187" t="s">
        <v>3</v>
      </c>
      <c r="C8" s="188" t="s">
        <v>125</v>
      </c>
      <c r="D8" s="188" t="s">
        <v>31</v>
      </c>
      <c r="E8" s="188" t="s">
        <v>31</v>
      </c>
      <c r="F8" s="188" t="s">
        <v>31</v>
      </c>
      <c r="G8" s="188" t="s">
        <v>31</v>
      </c>
      <c r="H8" s="188" t="s">
        <v>31</v>
      </c>
      <c r="I8" s="188" t="s">
        <v>31</v>
      </c>
      <c r="J8" s="188" t="s">
        <v>31</v>
      </c>
      <c r="K8" s="188" t="s">
        <v>31</v>
      </c>
      <c r="M8" s="188" t="s">
        <v>126</v>
      </c>
      <c r="N8" s="188" t="s">
        <v>32</v>
      </c>
      <c r="O8" s="188" t="s">
        <v>32</v>
      </c>
      <c r="P8" s="188" t="s">
        <v>32</v>
      </c>
      <c r="Q8" s="188" t="s">
        <v>32</v>
      </c>
      <c r="R8" s="188" t="s">
        <v>32</v>
      </c>
      <c r="S8" s="188" t="s">
        <v>32</v>
      </c>
      <c r="T8" s="188" t="s">
        <v>32</v>
      </c>
      <c r="U8" s="188" t="s">
        <v>32</v>
      </c>
    </row>
    <row r="9" spans="1:24" s="38" customFormat="1" ht="76.5" customHeight="1" thickBot="1">
      <c r="A9" s="188" t="s">
        <v>3</v>
      </c>
      <c r="C9" s="39" t="s">
        <v>49</v>
      </c>
      <c r="E9" s="39" t="s">
        <v>50</v>
      </c>
      <c r="G9" s="39" t="s">
        <v>51</v>
      </c>
      <c r="I9" s="39" t="s">
        <v>22</v>
      </c>
      <c r="K9" s="39" t="s">
        <v>52</v>
      </c>
      <c r="M9" s="39" t="s">
        <v>49</v>
      </c>
      <c r="O9" s="39" t="s">
        <v>50</v>
      </c>
      <c r="Q9" s="39" t="s">
        <v>51</v>
      </c>
      <c r="S9" s="39" t="s">
        <v>22</v>
      </c>
      <c r="U9" s="39" t="s">
        <v>52</v>
      </c>
    </row>
    <row r="10" spans="1:24" s="40" customFormat="1" ht="51" customHeight="1">
      <c r="A10" s="135" t="s">
        <v>85</v>
      </c>
      <c r="B10" s="136"/>
      <c r="C10" s="142">
        <v>0</v>
      </c>
      <c r="D10" s="136"/>
      <c r="E10" s="142">
        <v>31610789974</v>
      </c>
      <c r="F10" s="136"/>
      <c r="G10" s="142">
        <v>1244550743</v>
      </c>
      <c r="H10" s="136"/>
      <c r="I10" s="142">
        <f>C10+E10+G10</f>
        <v>32855340717</v>
      </c>
      <c r="J10" s="136"/>
      <c r="K10" s="148">
        <v>0.13489999999999999</v>
      </c>
      <c r="L10" s="136"/>
      <c r="M10" s="142">
        <v>0</v>
      </c>
      <c r="N10" s="136"/>
      <c r="O10" s="142">
        <v>31610789974</v>
      </c>
      <c r="P10" s="136"/>
      <c r="Q10" s="142">
        <v>1244550743</v>
      </c>
      <c r="R10" s="136"/>
      <c r="S10" s="142">
        <f>M10+O10+Q10</f>
        <v>32855340717</v>
      </c>
      <c r="T10" s="136"/>
      <c r="U10" s="148">
        <v>0.13489999999999999</v>
      </c>
      <c r="W10" s="76"/>
      <c r="X10" s="76"/>
    </row>
    <row r="11" spans="1:24" s="40" customFormat="1" ht="51" customHeight="1">
      <c r="A11" s="135" t="s">
        <v>92</v>
      </c>
      <c r="B11" s="136"/>
      <c r="C11" s="142">
        <v>0</v>
      </c>
      <c r="D11" s="136"/>
      <c r="E11" s="142">
        <v>0</v>
      </c>
      <c r="F11" s="136"/>
      <c r="G11" s="142">
        <v>37903127</v>
      </c>
      <c r="H11" s="136"/>
      <c r="I11" s="142">
        <f t="shared" ref="I11:I29" si="0">C11+E11+G11</f>
        <v>37903127</v>
      </c>
      <c r="J11" s="136"/>
      <c r="K11" s="148">
        <v>2.0000000000000001E-4</v>
      </c>
      <c r="L11" s="136"/>
      <c r="M11" s="142">
        <v>0</v>
      </c>
      <c r="N11" s="136"/>
      <c r="O11" s="142">
        <v>0</v>
      </c>
      <c r="P11" s="136"/>
      <c r="Q11" s="142">
        <v>37903127</v>
      </c>
      <c r="R11" s="136"/>
      <c r="S11" s="142">
        <f t="shared" ref="S11:S30" si="1">M11+O11+Q11</f>
        <v>37903127</v>
      </c>
      <c r="T11" s="136"/>
      <c r="U11" s="148">
        <v>2.0000000000000001E-4</v>
      </c>
      <c r="W11" s="76"/>
      <c r="X11" s="76"/>
    </row>
    <row r="12" spans="1:24" s="40" customFormat="1" ht="51" customHeight="1">
      <c r="A12" s="135" t="s">
        <v>93</v>
      </c>
      <c r="B12" s="136"/>
      <c r="C12" s="142">
        <v>0</v>
      </c>
      <c r="D12" s="136"/>
      <c r="E12" s="142">
        <v>19647658688</v>
      </c>
      <c r="F12" s="136"/>
      <c r="G12" s="142">
        <v>1801317740</v>
      </c>
      <c r="H12" s="136"/>
      <c r="I12" s="142">
        <f t="shared" si="0"/>
        <v>21448976428</v>
      </c>
      <c r="J12" s="136"/>
      <c r="K12" s="148">
        <v>8.7999999999999995E-2</v>
      </c>
      <c r="L12" s="136"/>
      <c r="M12" s="142">
        <v>0</v>
      </c>
      <c r="N12" s="136"/>
      <c r="O12" s="142">
        <v>19647658688</v>
      </c>
      <c r="P12" s="136"/>
      <c r="Q12" s="142">
        <v>1801317740</v>
      </c>
      <c r="R12" s="136"/>
      <c r="S12" s="142">
        <f t="shared" si="1"/>
        <v>21448976428</v>
      </c>
      <c r="T12" s="136"/>
      <c r="U12" s="148">
        <v>8.7999999999999995E-2</v>
      </c>
      <c r="W12" s="76"/>
      <c r="X12" s="76"/>
    </row>
    <row r="13" spans="1:24" s="40" customFormat="1" ht="51" customHeight="1">
      <c r="A13" s="135" t="s">
        <v>116</v>
      </c>
      <c r="B13" s="136"/>
      <c r="C13" s="142">
        <v>0</v>
      </c>
      <c r="D13" s="136"/>
      <c r="E13" s="142">
        <v>0</v>
      </c>
      <c r="F13" s="136"/>
      <c r="G13" s="142">
        <v>397620046</v>
      </c>
      <c r="H13" s="136"/>
      <c r="I13" s="142">
        <f t="shared" si="0"/>
        <v>397620046</v>
      </c>
      <c r="J13" s="136"/>
      <c r="K13" s="148">
        <v>1.6000000000000001E-3</v>
      </c>
      <c r="L13" s="136"/>
      <c r="M13" s="142">
        <v>0</v>
      </c>
      <c r="N13" s="136"/>
      <c r="O13" s="142">
        <v>0</v>
      </c>
      <c r="P13" s="136"/>
      <c r="Q13" s="142">
        <v>397620046</v>
      </c>
      <c r="R13" s="136"/>
      <c r="S13" s="142">
        <f t="shared" si="1"/>
        <v>397620046</v>
      </c>
      <c r="T13" s="136"/>
      <c r="U13" s="148">
        <v>1.6000000000000001E-3</v>
      </c>
      <c r="W13" s="76"/>
      <c r="X13" s="76"/>
    </row>
    <row r="14" spans="1:24" s="40" customFormat="1" ht="51" customHeight="1">
      <c r="A14" s="135" t="s">
        <v>118</v>
      </c>
      <c r="B14" s="136"/>
      <c r="C14" s="142">
        <v>0</v>
      </c>
      <c r="D14" s="136"/>
      <c r="E14" s="142">
        <v>3986140651</v>
      </c>
      <c r="F14" s="136"/>
      <c r="G14" s="142">
        <v>6377455511</v>
      </c>
      <c r="H14" s="136"/>
      <c r="I14" s="142">
        <f t="shared" si="0"/>
        <v>10363596162</v>
      </c>
      <c r="J14" s="136"/>
      <c r="K14" s="148">
        <v>4.2500000000000003E-2</v>
      </c>
      <c r="L14" s="136"/>
      <c r="M14" s="142">
        <v>0</v>
      </c>
      <c r="N14" s="136"/>
      <c r="O14" s="142">
        <v>3986140651</v>
      </c>
      <c r="P14" s="136"/>
      <c r="Q14" s="142">
        <v>6377455511</v>
      </c>
      <c r="R14" s="136"/>
      <c r="S14" s="142">
        <f t="shared" si="1"/>
        <v>10363596162</v>
      </c>
      <c r="T14" s="136"/>
      <c r="U14" s="148">
        <v>4.2500000000000003E-2</v>
      </c>
      <c r="W14" s="76"/>
      <c r="X14" s="76"/>
    </row>
    <row r="15" spans="1:24" s="40" customFormat="1" ht="51" customHeight="1">
      <c r="A15" s="135" t="s">
        <v>98</v>
      </c>
      <c r="B15" s="136"/>
      <c r="C15" s="142">
        <v>0</v>
      </c>
      <c r="D15" s="136"/>
      <c r="E15" s="142">
        <v>0</v>
      </c>
      <c r="F15" s="136"/>
      <c r="G15" s="142">
        <v>484013561</v>
      </c>
      <c r="H15" s="136"/>
      <c r="I15" s="142">
        <f t="shared" si="0"/>
        <v>484013561</v>
      </c>
      <c r="J15" s="136"/>
      <c r="K15" s="148">
        <v>2E-3</v>
      </c>
      <c r="L15" s="136"/>
      <c r="M15" s="142">
        <v>0</v>
      </c>
      <c r="N15" s="136"/>
      <c r="O15" s="142">
        <v>0</v>
      </c>
      <c r="P15" s="136"/>
      <c r="Q15" s="142">
        <v>484013561</v>
      </c>
      <c r="R15" s="136"/>
      <c r="S15" s="142">
        <f t="shared" si="1"/>
        <v>484013561</v>
      </c>
      <c r="T15" s="136"/>
      <c r="U15" s="148">
        <v>2E-3</v>
      </c>
      <c r="W15" s="76"/>
      <c r="X15" s="76"/>
    </row>
    <row r="16" spans="1:24" s="40" customFormat="1" ht="51" customHeight="1">
      <c r="A16" s="135" t="s">
        <v>89</v>
      </c>
      <c r="B16" s="136"/>
      <c r="C16" s="142">
        <v>0</v>
      </c>
      <c r="D16" s="136"/>
      <c r="E16" s="142">
        <v>46788939448</v>
      </c>
      <c r="F16" s="136"/>
      <c r="G16" s="142">
        <v>2367839187</v>
      </c>
      <c r="H16" s="136"/>
      <c r="I16" s="142">
        <f t="shared" si="0"/>
        <v>49156778635</v>
      </c>
      <c r="J16" s="136"/>
      <c r="K16" s="148">
        <v>0.20180000000000001</v>
      </c>
      <c r="L16" s="136"/>
      <c r="M16" s="142">
        <v>0</v>
      </c>
      <c r="N16" s="136"/>
      <c r="O16" s="142">
        <v>46788939448</v>
      </c>
      <c r="P16" s="136"/>
      <c r="Q16" s="142">
        <v>2367839187</v>
      </c>
      <c r="R16" s="136"/>
      <c r="S16" s="142">
        <f t="shared" si="1"/>
        <v>49156778635</v>
      </c>
      <c r="T16" s="136"/>
      <c r="U16" s="148">
        <v>0.20180000000000001</v>
      </c>
      <c r="W16" s="76"/>
      <c r="X16" s="76"/>
    </row>
    <row r="17" spans="1:24" s="40" customFormat="1" ht="51" customHeight="1">
      <c r="A17" s="135" t="s">
        <v>107</v>
      </c>
      <c r="B17" s="136"/>
      <c r="C17" s="142">
        <v>0</v>
      </c>
      <c r="D17" s="136"/>
      <c r="E17" s="142">
        <v>-4607421749</v>
      </c>
      <c r="F17" s="136"/>
      <c r="G17" s="142">
        <v>24059122</v>
      </c>
      <c r="H17" s="136"/>
      <c r="I17" s="142">
        <f t="shared" si="0"/>
        <v>-4583362627</v>
      </c>
      <c r="J17" s="136"/>
      <c r="K17" s="148">
        <v>-1.8800000000000001E-2</v>
      </c>
      <c r="L17" s="136"/>
      <c r="M17" s="142">
        <v>0</v>
      </c>
      <c r="N17" s="136"/>
      <c r="O17" s="142">
        <v>-4607421749</v>
      </c>
      <c r="P17" s="136"/>
      <c r="Q17" s="142">
        <v>24059122</v>
      </c>
      <c r="R17" s="136"/>
      <c r="S17" s="142">
        <f t="shared" si="1"/>
        <v>-4583362627</v>
      </c>
      <c r="T17" s="136"/>
      <c r="U17" s="148">
        <v>-1.8800000000000001E-2</v>
      </c>
      <c r="W17" s="76"/>
      <c r="X17" s="76"/>
    </row>
    <row r="18" spans="1:24" s="40" customFormat="1" ht="51" customHeight="1">
      <c r="A18" s="135" t="s">
        <v>91</v>
      </c>
      <c r="B18" s="136"/>
      <c r="C18" s="142">
        <v>0</v>
      </c>
      <c r="D18" s="136"/>
      <c r="E18" s="142">
        <v>9858987897</v>
      </c>
      <c r="F18" s="136"/>
      <c r="G18" s="142">
        <v>165012326</v>
      </c>
      <c r="H18" s="136"/>
      <c r="I18" s="142">
        <f t="shared" si="0"/>
        <v>10024000223</v>
      </c>
      <c r="J18" s="136"/>
      <c r="K18" s="148">
        <v>4.1099999999999998E-2</v>
      </c>
      <c r="L18" s="136"/>
      <c r="M18" s="142">
        <v>0</v>
      </c>
      <c r="N18" s="136"/>
      <c r="O18" s="142">
        <v>9858987897</v>
      </c>
      <c r="P18" s="136"/>
      <c r="Q18" s="142">
        <v>165012326</v>
      </c>
      <c r="R18" s="136"/>
      <c r="S18" s="142">
        <f t="shared" si="1"/>
        <v>10024000223</v>
      </c>
      <c r="T18" s="136"/>
      <c r="U18" s="148">
        <v>4.1099999999999998E-2</v>
      </c>
      <c r="W18" s="76"/>
      <c r="X18" s="76"/>
    </row>
    <row r="19" spans="1:24" s="40" customFormat="1" ht="51" customHeight="1">
      <c r="A19" s="135" t="s">
        <v>103</v>
      </c>
      <c r="B19" s="136"/>
      <c r="C19" s="142">
        <v>0</v>
      </c>
      <c r="D19" s="136"/>
      <c r="E19" s="142">
        <v>10424390419</v>
      </c>
      <c r="F19" s="136"/>
      <c r="G19" s="142">
        <v>16887321</v>
      </c>
      <c r="H19" s="136"/>
      <c r="I19" s="142">
        <f t="shared" si="0"/>
        <v>10441277740</v>
      </c>
      <c r="J19" s="136"/>
      <c r="K19" s="148">
        <v>4.2900000000000001E-2</v>
      </c>
      <c r="L19" s="136"/>
      <c r="M19" s="142">
        <v>0</v>
      </c>
      <c r="N19" s="136"/>
      <c r="O19" s="142">
        <v>10424390419</v>
      </c>
      <c r="P19" s="136"/>
      <c r="Q19" s="142">
        <v>16887321</v>
      </c>
      <c r="R19" s="136"/>
      <c r="S19" s="142">
        <f t="shared" si="1"/>
        <v>10441277740</v>
      </c>
      <c r="T19" s="136"/>
      <c r="U19" s="148">
        <v>4.2900000000000001E-2</v>
      </c>
      <c r="W19" s="76"/>
      <c r="X19" s="76"/>
    </row>
    <row r="20" spans="1:24" s="40" customFormat="1" ht="51" customHeight="1">
      <c r="A20" s="135" t="s">
        <v>117</v>
      </c>
      <c r="B20" s="136"/>
      <c r="C20" s="142">
        <v>0</v>
      </c>
      <c r="D20" s="136"/>
      <c r="E20" s="142">
        <v>25721670824</v>
      </c>
      <c r="F20" s="136"/>
      <c r="G20" s="142">
        <v>0</v>
      </c>
      <c r="H20" s="136"/>
      <c r="I20" s="142">
        <f t="shared" si="0"/>
        <v>25721670824</v>
      </c>
      <c r="J20" s="136"/>
      <c r="K20" s="148">
        <v>0.1056</v>
      </c>
      <c r="L20" s="136"/>
      <c r="M20" s="142">
        <v>0</v>
      </c>
      <c r="N20" s="136"/>
      <c r="O20" s="142">
        <v>25721670824</v>
      </c>
      <c r="P20" s="136"/>
      <c r="Q20" s="142">
        <v>0</v>
      </c>
      <c r="R20" s="136"/>
      <c r="S20" s="142">
        <f t="shared" si="1"/>
        <v>25721670824</v>
      </c>
      <c r="T20" s="136"/>
      <c r="U20" s="148">
        <v>0.1056</v>
      </c>
      <c r="W20" s="76"/>
      <c r="X20" s="76"/>
    </row>
    <row r="21" spans="1:24" s="40" customFormat="1" ht="51" customHeight="1">
      <c r="A21" s="135" t="s">
        <v>120</v>
      </c>
      <c r="B21" s="136"/>
      <c r="C21" s="142">
        <v>0</v>
      </c>
      <c r="D21" s="136"/>
      <c r="E21" s="142">
        <v>11409622541</v>
      </c>
      <c r="F21" s="136"/>
      <c r="G21" s="142">
        <v>0</v>
      </c>
      <c r="H21" s="136"/>
      <c r="I21" s="142">
        <f t="shared" si="0"/>
        <v>11409622541</v>
      </c>
      <c r="J21" s="136"/>
      <c r="K21" s="148">
        <v>4.6800000000000001E-2</v>
      </c>
      <c r="L21" s="136"/>
      <c r="M21" s="142">
        <v>0</v>
      </c>
      <c r="N21" s="136"/>
      <c r="O21" s="142">
        <v>11409622541</v>
      </c>
      <c r="P21" s="136"/>
      <c r="Q21" s="142">
        <v>0</v>
      </c>
      <c r="R21" s="136"/>
      <c r="S21" s="142">
        <f t="shared" si="1"/>
        <v>11409622541</v>
      </c>
      <c r="T21" s="136"/>
      <c r="U21" s="148">
        <v>4.6800000000000001E-2</v>
      </c>
      <c r="W21" s="76"/>
      <c r="X21" s="76"/>
    </row>
    <row r="22" spans="1:24" s="40" customFormat="1" ht="51" customHeight="1">
      <c r="A22" s="135" t="s">
        <v>84</v>
      </c>
      <c r="B22" s="136"/>
      <c r="C22" s="142">
        <v>0</v>
      </c>
      <c r="D22" s="136"/>
      <c r="E22" s="142">
        <v>7429488247</v>
      </c>
      <c r="F22" s="136"/>
      <c r="G22" s="142">
        <v>0</v>
      </c>
      <c r="H22" s="136"/>
      <c r="I22" s="142">
        <f t="shared" si="0"/>
        <v>7429488247</v>
      </c>
      <c r="J22" s="136"/>
      <c r="K22" s="148">
        <v>3.0499999999999999E-2</v>
      </c>
      <c r="L22" s="136"/>
      <c r="M22" s="142">
        <v>0</v>
      </c>
      <c r="N22" s="136"/>
      <c r="O22" s="142">
        <v>7429488247</v>
      </c>
      <c r="P22" s="136"/>
      <c r="Q22" s="142">
        <v>0</v>
      </c>
      <c r="R22" s="136"/>
      <c r="S22" s="142">
        <f t="shared" si="1"/>
        <v>7429488247</v>
      </c>
      <c r="T22" s="136"/>
      <c r="U22" s="148">
        <v>3.0499999999999999E-2</v>
      </c>
      <c r="W22" s="76"/>
      <c r="X22" s="76"/>
    </row>
    <row r="23" spans="1:24" s="40" customFormat="1" ht="51" customHeight="1">
      <c r="A23" s="135" t="s">
        <v>113</v>
      </c>
      <c r="B23" s="136"/>
      <c r="C23" s="142">
        <v>0</v>
      </c>
      <c r="D23" s="136"/>
      <c r="E23" s="142">
        <v>1449258100</v>
      </c>
      <c r="F23" s="136"/>
      <c r="G23" s="142">
        <v>0</v>
      </c>
      <c r="H23" s="136"/>
      <c r="I23" s="142">
        <f t="shared" si="0"/>
        <v>1449258100</v>
      </c>
      <c r="J23" s="136"/>
      <c r="K23" s="148">
        <v>5.8999999999999999E-3</v>
      </c>
      <c r="L23" s="136"/>
      <c r="M23" s="142">
        <v>0</v>
      </c>
      <c r="N23" s="136"/>
      <c r="O23" s="142">
        <v>1449258100</v>
      </c>
      <c r="P23" s="136"/>
      <c r="Q23" s="142">
        <v>0</v>
      </c>
      <c r="R23" s="136"/>
      <c r="S23" s="142">
        <f t="shared" si="1"/>
        <v>1449258100</v>
      </c>
      <c r="T23" s="136"/>
      <c r="U23" s="148">
        <v>5.8999999999999999E-3</v>
      </c>
      <c r="W23" s="76"/>
      <c r="X23" s="76"/>
    </row>
    <row r="24" spans="1:24" s="40" customFormat="1" ht="51" customHeight="1">
      <c r="A24" s="135" t="s">
        <v>90</v>
      </c>
      <c r="B24" s="136"/>
      <c r="C24" s="142">
        <v>0</v>
      </c>
      <c r="D24" s="136"/>
      <c r="E24" s="142">
        <v>3292293600</v>
      </c>
      <c r="F24" s="136"/>
      <c r="G24" s="142">
        <v>0</v>
      </c>
      <c r="H24" s="136"/>
      <c r="I24" s="142">
        <f t="shared" si="0"/>
        <v>3292293600</v>
      </c>
      <c r="J24" s="136"/>
      <c r="K24" s="148">
        <v>1.35E-2</v>
      </c>
      <c r="L24" s="136"/>
      <c r="M24" s="142">
        <v>0</v>
      </c>
      <c r="N24" s="136"/>
      <c r="O24" s="142">
        <v>3292293600</v>
      </c>
      <c r="P24" s="136"/>
      <c r="Q24" s="142">
        <v>0</v>
      </c>
      <c r="R24" s="136"/>
      <c r="S24" s="142">
        <f t="shared" si="1"/>
        <v>3292293600</v>
      </c>
      <c r="T24" s="136"/>
      <c r="U24" s="148">
        <v>1.35E-2</v>
      </c>
      <c r="W24" s="76"/>
      <c r="X24" s="76"/>
    </row>
    <row r="25" spans="1:24" s="40" customFormat="1" ht="51" customHeight="1">
      <c r="A25" s="135" t="s">
        <v>88</v>
      </c>
      <c r="B25" s="136"/>
      <c r="C25" s="142">
        <v>0</v>
      </c>
      <c r="D25" s="136"/>
      <c r="E25" s="142">
        <v>18389235253</v>
      </c>
      <c r="F25" s="136"/>
      <c r="G25" s="142">
        <v>0</v>
      </c>
      <c r="H25" s="136"/>
      <c r="I25" s="142">
        <f t="shared" si="0"/>
        <v>18389235253</v>
      </c>
      <c r="J25" s="136"/>
      <c r="K25" s="148">
        <v>7.5499999999999998E-2</v>
      </c>
      <c r="L25" s="136"/>
      <c r="M25" s="142">
        <v>0</v>
      </c>
      <c r="N25" s="136"/>
      <c r="O25" s="142">
        <v>18389235253</v>
      </c>
      <c r="P25" s="136"/>
      <c r="Q25" s="142">
        <v>0</v>
      </c>
      <c r="R25" s="136"/>
      <c r="S25" s="142">
        <f t="shared" si="1"/>
        <v>18389235253</v>
      </c>
      <c r="T25" s="136"/>
      <c r="U25" s="148">
        <v>7.5499999999999998E-2</v>
      </c>
      <c r="W25" s="76"/>
      <c r="X25" s="76"/>
    </row>
    <row r="26" spans="1:24" s="40" customFormat="1" ht="51" customHeight="1">
      <c r="A26" s="135" t="s">
        <v>86</v>
      </c>
      <c r="B26" s="136"/>
      <c r="C26" s="142">
        <v>0</v>
      </c>
      <c r="D26" s="136"/>
      <c r="E26" s="142">
        <v>7674066000</v>
      </c>
      <c r="F26" s="136"/>
      <c r="G26" s="142">
        <v>0</v>
      </c>
      <c r="H26" s="136"/>
      <c r="I26" s="142">
        <f t="shared" si="0"/>
        <v>7674066000</v>
      </c>
      <c r="J26" s="136"/>
      <c r="K26" s="148">
        <v>3.15E-2</v>
      </c>
      <c r="L26" s="136"/>
      <c r="M26" s="142">
        <v>0</v>
      </c>
      <c r="N26" s="136"/>
      <c r="O26" s="142">
        <v>7674066000</v>
      </c>
      <c r="P26" s="136"/>
      <c r="Q26" s="142">
        <v>0</v>
      </c>
      <c r="R26" s="136"/>
      <c r="S26" s="142">
        <f t="shared" si="1"/>
        <v>7674066000</v>
      </c>
      <c r="T26" s="136"/>
      <c r="U26" s="148">
        <v>3.15E-2</v>
      </c>
      <c r="W26" s="76"/>
      <c r="X26" s="76"/>
    </row>
    <row r="27" spans="1:24" s="40" customFormat="1" ht="51" customHeight="1">
      <c r="A27" s="135" t="s">
        <v>112</v>
      </c>
      <c r="B27" s="136"/>
      <c r="C27" s="142">
        <v>0</v>
      </c>
      <c r="D27" s="136"/>
      <c r="E27" s="142">
        <v>-924466500</v>
      </c>
      <c r="F27" s="136"/>
      <c r="G27" s="142">
        <v>0</v>
      </c>
      <c r="H27" s="136"/>
      <c r="I27" s="142">
        <f t="shared" si="0"/>
        <v>-924466500</v>
      </c>
      <c r="J27" s="136"/>
      <c r="K27" s="148">
        <v>-3.8E-3</v>
      </c>
      <c r="L27" s="136"/>
      <c r="M27" s="142">
        <v>0</v>
      </c>
      <c r="N27" s="136"/>
      <c r="O27" s="142">
        <v>-924466500</v>
      </c>
      <c r="P27" s="136"/>
      <c r="Q27" s="142">
        <v>0</v>
      </c>
      <c r="R27" s="136"/>
      <c r="S27" s="142">
        <f t="shared" si="1"/>
        <v>-924466500</v>
      </c>
      <c r="T27" s="136"/>
      <c r="U27" s="148">
        <v>-3.8E-3</v>
      </c>
      <c r="W27" s="76"/>
      <c r="X27" s="76"/>
    </row>
    <row r="28" spans="1:24" s="40" customFormat="1" ht="51" customHeight="1">
      <c r="A28" s="135" t="s">
        <v>99</v>
      </c>
      <c r="B28" s="136"/>
      <c r="C28" s="142">
        <v>0</v>
      </c>
      <c r="D28" s="136"/>
      <c r="E28" s="142">
        <v>1664999893</v>
      </c>
      <c r="F28" s="136"/>
      <c r="G28" s="142">
        <v>0</v>
      </c>
      <c r="H28" s="136"/>
      <c r="I28" s="142">
        <f t="shared" si="0"/>
        <v>1664999893</v>
      </c>
      <c r="J28" s="136"/>
      <c r="K28" s="148">
        <v>6.7999999999999996E-3</v>
      </c>
      <c r="L28" s="136"/>
      <c r="M28" s="142">
        <v>0</v>
      </c>
      <c r="N28" s="136"/>
      <c r="O28" s="142">
        <v>1664999893</v>
      </c>
      <c r="P28" s="136"/>
      <c r="Q28" s="142">
        <v>0</v>
      </c>
      <c r="R28" s="136"/>
      <c r="S28" s="142">
        <f t="shared" si="1"/>
        <v>1664999893</v>
      </c>
      <c r="T28" s="136"/>
      <c r="U28" s="148">
        <v>6.7999999999999996E-3</v>
      </c>
      <c r="W28" s="76"/>
      <c r="X28" s="76"/>
    </row>
    <row r="29" spans="1:24" s="40" customFormat="1" ht="51" customHeight="1">
      <c r="A29" s="135" t="s">
        <v>100</v>
      </c>
      <c r="B29" s="136"/>
      <c r="C29" s="142">
        <v>0</v>
      </c>
      <c r="D29" s="136"/>
      <c r="E29" s="142">
        <v>30616740000</v>
      </c>
      <c r="F29" s="136"/>
      <c r="G29" s="142">
        <v>0</v>
      </c>
      <c r="H29" s="136"/>
      <c r="I29" s="142">
        <f t="shared" si="0"/>
        <v>30616740000</v>
      </c>
      <c r="J29" s="136"/>
      <c r="K29" s="148">
        <v>0.12570000000000001</v>
      </c>
      <c r="L29" s="136"/>
      <c r="M29" s="142">
        <v>0</v>
      </c>
      <c r="N29" s="136"/>
      <c r="O29" s="142">
        <v>30616740000</v>
      </c>
      <c r="P29" s="136"/>
      <c r="Q29" s="142">
        <v>0</v>
      </c>
      <c r="R29" s="136"/>
      <c r="S29" s="142">
        <f t="shared" si="1"/>
        <v>30616740000</v>
      </c>
      <c r="T29" s="136"/>
      <c r="U29" s="148">
        <v>0.12570000000000001</v>
      </c>
      <c r="W29" s="76"/>
      <c r="X29" s="76"/>
    </row>
    <row r="30" spans="1:24" s="40" customFormat="1" ht="51" customHeight="1">
      <c r="A30" s="135" t="s">
        <v>87</v>
      </c>
      <c r="B30" s="136"/>
      <c r="C30" s="142">
        <v>0</v>
      </c>
      <c r="D30" s="136"/>
      <c r="E30" s="142">
        <v>4970250000</v>
      </c>
      <c r="F30" s="136"/>
      <c r="G30" s="142">
        <v>0</v>
      </c>
      <c r="H30" s="136"/>
      <c r="I30" s="142">
        <f>C30+E30+G30</f>
        <v>4970250000</v>
      </c>
      <c r="J30" s="136"/>
      <c r="K30" s="148">
        <v>2.0400000000000001E-2</v>
      </c>
      <c r="L30" s="136"/>
      <c r="M30" s="142">
        <v>0</v>
      </c>
      <c r="N30" s="136"/>
      <c r="O30" s="142">
        <v>4970250000</v>
      </c>
      <c r="P30" s="136"/>
      <c r="Q30" s="142">
        <v>0</v>
      </c>
      <c r="R30" s="136"/>
      <c r="S30" s="142">
        <f t="shared" si="1"/>
        <v>4970250000</v>
      </c>
      <c r="T30" s="136"/>
      <c r="U30" s="148">
        <v>2.0400000000000001E-2</v>
      </c>
      <c r="W30" s="76"/>
      <c r="X30" s="76"/>
    </row>
    <row r="31" spans="1:24" s="33" customFormat="1" ht="51" customHeight="1" thickBot="1">
      <c r="C31" s="41">
        <f>SUM(C10:C30)</f>
        <v>0</v>
      </c>
      <c r="E31" s="41">
        <f>SUM(E10:E30)</f>
        <v>229402643286</v>
      </c>
      <c r="G31" s="41">
        <f>SUM(G10:G30)</f>
        <v>12916658684</v>
      </c>
      <c r="I31" s="41">
        <f>SUM(I10:I30)</f>
        <v>242319301970</v>
      </c>
      <c r="J31" s="40"/>
      <c r="K31" s="87">
        <f>SUM(K10:K30)</f>
        <v>0.99459999999999993</v>
      </c>
      <c r="L31" s="40"/>
      <c r="M31" s="41">
        <f>SUM(M10:M30)</f>
        <v>0</v>
      </c>
      <c r="O31" s="41">
        <f>SUM(O10:O30)</f>
        <v>229402643286</v>
      </c>
      <c r="Q31" s="41">
        <f>SUM(Q10:Q30)</f>
        <v>12916658684</v>
      </c>
      <c r="S31" s="41">
        <f>SUM(S10:S30)</f>
        <v>242319301970</v>
      </c>
      <c r="T31" s="40"/>
      <c r="U31" s="88">
        <f>SUM(U10:U30)</f>
        <v>0.99459999999999993</v>
      </c>
      <c r="V31" s="40"/>
    </row>
    <row r="32" spans="1:24" ht="41.25" thickTop="1">
      <c r="D32" s="40"/>
      <c r="F32" s="40"/>
      <c r="H32" s="40"/>
      <c r="J32" s="40"/>
      <c r="L32" s="40"/>
      <c r="N32" s="40"/>
      <c r="P32" s="40"/>
      <c r="R32" s="40"/>
      <c r="T32" s="40"/>
      <c r="V32" s="40"/>
    </row>
    <row r="33" spans="3:20" ht="40.5">
      <c r="D33" s="40"/>
      <c r="P33" s="40"/>
      <c r="R33" s="40"/>
      <c r="T33" s="40"/>
    </row>
    <row r="34" spans="3:20" ht="40.5">
      <c r="T34" s="40"/>
    </row>
    <row r="40" spans="3:20">
      <c r="C40" s="42"/>
      <c r="D40" s="42"/>
      <c r="E40" s="42"/>
      <c r="F40" s="42"/>
      <c r="G40" s="42"/>
      <c r="H40" s="42"/>
      <c r="I40" s="42"/>
      <c r="J40" s="42"/>
      <c r="K40" s="43"/>
      <c r="L40" s="42"/>
      <c r="M40" s="42"/>
      <c r="N40" s="42"/>
      <c r="O40" s="42"/>
      <c r="P40" s="42"/>
      <c r="Q40" s="42"/>
      <c r="R40" s="42"/>
      <c r="S40" s="42"/>
      <c r="T40" s="42"/>
    </row>
    <row r="51" spans="3:21">
      <c r="C51" s="42"/>
      <c r="D51" s="42"/>
      <c r="E51" s="42"/>
      <c r="F51" s="42"/>
      <c r="G51" s="42"/>
      <c r="H51" s="42"/>
      <c r="I51" s="42"/>
      <c r="J51" s="42"/>
      <c r="K51" s="43"/>
      <c r="L51" s="42"/>
      <c r="M51" s="42"/>
      <c r="N51" s="42"/>
      <c r="O51" s="42"/>
      <c r="P51" s="42"/>
      <c r="Q51" s="42"/>
      <c r="R51" s="42"/>
      <c r="S51" s="42"/>
      <c r="T51" s="42"/>
      <c r="U51" s="43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2022-04-30T07:04:25Z</dcterms:modified>
</cp:coreProperties>
</file>