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1401\اردیبهشت\"/>
    </mc:Choice>
  </mc:AlternateContent>
  <xr:revisionPtr revIDLastSave="0" documentId="13_ncr:1_{FD6DA033-D618-4697-9C6E-9F99BB11DFD6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'!$A$8:$V$8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5">'درآمد سود سهام '!$A$1:$S$11</definedName>
    <definedName name="_xlnm.Print_Area" localSheetId="7">'درآمد ناشی از تغییر قیمت اوراق '!$A$1:$Q$30</definedName>
    <definedName name="_xlnm.Print_Area" localSheetId="6">'درآمد ناشی از فروش '!$A$1:$R$25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'!$A$1:$S$12</definedName>
    <definedName name="_xlnm.Print_Area" localSheetId="9">'سرمایه‌گذاری در اوراق بهادار '!$A$1:$Q$13</definedName>
    <definedName name="_xlnm.Print_Area" localSheetId="8">'سرمایه‌گذاری در سهام '!$A$1:$U$33</definedName>
    <definedName name="_xlnm.Print_Area" localSheetId="1">سهام!$A$1:$Z$34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4" l="1"/>
  <c r="S9" i="8"/>
  <c r="M9" i="8"/>
  <c r="G14" i="11"/>
  <c r="I25" i="10"/>
  <c r="I30" i="10"/>
  <c r="AA33" i="11"/>
  <c r="Y12" i="1"/>
  <c r="G32" i="1"/>
  <c r="U33" i="11" l="1"/>
  <c r="O33" i="11"/>
  <c r="K33" i="11"/>
  <c r="E33" i="11"/>
  <c r="Q29" i="11"/>
  <c r="Q28" i="11"/>
  <c r="Q27" i="11"/>
  <c r="Q25" i="11"/>
  <c r="Q24" i="11"/>
  <c r="Q21" i="11"/>
  <c r="Q19" i="11"/>
  <c r="Q14" i="11"/>
  <c r="Q13" i="11"/>
  <c r="Q12" i="11"/>
  <c r="Q11" i="11"/>
  <c r="Q10" i="11"/>
  <c r="G28" i="11"/>
  <c r="G27" i="11"/>
  <c r="G25" i="11"/>
  <c r="G24" i="11"/>
  <c r="G21" i="11"/>
  <c r="G19" i="11"/>
  <c r="G13" i="11"/>
  <c r="G12" i="11"/>
  <c r="G11" i="11"/>
  <c r="G10" i="11"/>
  <c r="M22" i="11"/>
  <c r="M33" i="11" s="1"/>
  <c r="C22" i="11"/>
  <c r="C33" i="11" s="1"/>
  <c r="G12" i="13" l="1"/>
  <c r="G11" i="13"/>
  <c r="G10" i="13"/>
  <c r="K12" i="13"/>
  <c r="K11" i="13"/>
  <c r="K10" i="13"/>
  <c r="I22" i="11"/>
  <c r="S9" i="6"/>
  <c r="Y30" i="1"/>
  <c r="Y13" i="1" l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1" i="1"/>
  <c r="K6" i="6"/>
  <c r="S29" i="11" l="1"/>
  <c r="S28" i="11"/>
  <c r="S27" i="11"/>
  <c r="S26" i="11"/>
  <c r="S25" i="11"/>
  <c r="S24" i="11"/>
  <c r="S23" i="11"/>
  <c r="S22" i="11"/>
  <c r="S21" i="11"/>
  <c r="S20" i="11"/>
  <c r="S19" i="11"/>
  <c r="S18" i="11"/>
  <c r="S16" i="11"/>
  <c r="S15" i="11"/>
  <c r="S14" i="11"/>
  <c r="S13" i="11"/>
  <c r="S12" i="11"/>
  <c r="S11" i="11"/>
  <c r="S10" i="11"/>
  <c r="I29" i="11"/>
  <c r="I28" i="11"/>
  <c r="I27" i="11"/>
  <c r="I26" i="11"/>
  <c r="I25" i="11"/>
  <c r="I24" i="11"/>
  <c r="I23" i="11"/>
  <c r="I21" i="11"/>
  <c r="I20" i="11"/>
  <c r="I19" i="11"/>
  <c r="I18" i="11"/>
  <c r="I16" i="11"/>
  <c r="I15" i="11"/>
  <c r="I14" i="11"/>
  <c r="I13" i="11"/>
  <c r="I12" i="11"/>
  <c r="I11" i="11"/>
  <c r="I10" i="11"/>
  <c r="E32" i="1" l="1"/>
  <c r="Q29" i="9" l="1"/>
  <c r="O29" i="9"/>
  <c r="M29" i="9"/>
  <c r="E29" i="9"/>
  <c r="I29" i="9"/>
  <c r="G29" i="9"/>
  <c r="S10" i="6" l="1"/>
  <c r="S8" i="6"/>
  <c r="Q11" i="6"/>
  <c r="O11" i="6"/>
  <c r="M11" i="6"/>
  <c r="K11" i="6"/>
  <c r="W32" i="1"/>
  <c r="U32" i="1"/>
  <c r="O32" i="1"/>
  <c r="K32" i="1"/>
  <c r="S11" i="6" l="1"/>
  <c r="Y32" i="1"/>
  <c r="E12" i="15" l="1"/>
  <c r="I12" i="15" l="1"/>
  <c r="C13" i="14"/>
  <c r="I13" i="13"/>
  <c r="E13" i="13"/>
  <c r="Q25" i="10"/>
  <c r="Q17" i="11" s="1"/>
  <c r="O25" i="10"/>
  <c r="M25" i="10"/>
  <c r="G25" i="10"/>
  <c r="E25" i="10"/>
  <c r="S11" i="7"/>
  <c r="Q11" i="7"/>
  <c r="O11" i="7"/>
  <c r="M11" i="7"/>
  <c r="K11" i="7"/>
  <c r="I11" i="7"/>
  <c r="G17" i="11" l="1"/>
  <c r="I31" i="10"/>
  <c r="Q33" i="11"/>
  <c r="S17" i="11"/>
  <c r="S33" i="11" s="1"/>
  <c r="E9" i="15" s="1"/>
  <c r="E13" i="15" s="1"/>
  <c r="G13" i="13"/>
  <c r="E11" i="15"/>
  <c r="I17" i="11" l="1"/>
  <c r="I33" i="11" s="1"/>
  <c r="G33" i="11"/>
  <c r="I9" i="15"/>
  <c r="I11" i="15"/>
  <c r="K13" i="13"/>
  <c r="O10" i="8"/>
  <c r="Q10" i="8"/>
  <c r="S10" i="8"/>
  <c r="I10" i="8" l="1"/>
  <c r="K10" i="8"/>
  <c r="M10" i="8"/>
  <c r="K8" i="18" l="1"/>
  <c r="C8" i="18"/>
  <c r="K7" i="9"/>
  <c r="C7" i="9"/>
  <c r="C11" i="18" l="1"/>
  <c r="R10" i="8" l="1"/>
  <c r="P10" i="8"/>
  <c r="N10" i="8"/>
  <c r="L10" i="8"/>
  <c r="J10" i="8"/>
  <c r="I7" i="8" l="1"/>
  <c r="O7" i="8"/>
  <c r="A4" i="15" l="1"/>
  <c r="Q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I10" i="15" l="1"/>
  <c r="I13" i="15" s="1"/>
  <c r="F11" i="18"/>
  <c r="G10" i="15" l="1"/>
  <c r="G11" i="15"/>
  <c r="G9" i="15"/>
  <c r="G12" i="15"/>
  <c r="A4" i="7"/>
  <c r="G13" i="15" l="1"/>
  <c r="A4" i="8"/>
  <c r="A4" i="10" s="1"/>
  <c r="A4" i="9" s="1"/>
  <c r="A4" i="11" s="1"/>
  <c r="A4" i="18" s="1"/>
  <c r="A4" i="13" s="1"/>
  <c r="A4" i="14" s="1"/>
  <c r="F13" i="13" l="1"/>
  <c r="H13" i="13"/>
  <c r="J13" i="13"/>
  <c r="L13" i="13"/>
  <c r="P29" i="9" l="1"/>
  <c r="H29" i="9"/>
  <c r="J29" i="9"/>
  <c r="N29" i="9"/>
  <c r="L29" i="9"/>
</calcChain>
</file>

<file path=xl/sharedStrings.xml><?xml version="1.0" encoding="utf-8"?>
<sst xmlns="http://schemas.openxmlformats.org/spreadsheetml/2006/main" count="437" uniqueCount="129">
  <si>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</si>
  <si>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</si>
  <si>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</si>
  <si>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</si>
  <si>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</si>
  <si>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</si>
  <si>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</si>
  <si>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</si>
  <si>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</si>
  <si>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</si>
  <si>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</si>
  <si>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</si>
  <si>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</si>
  <si>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</si>
  <si>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</si>
  <si>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</si>
  <si>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</si>
  <si>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</si>
  <si>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</si>
  <si>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</si>
  <si>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</si>
  <si>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</si>
  <si>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</si>
  <si>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</si>
  <si>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</si>
  <si>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</si>
  <si>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</si>
  <si>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</si>
  <si>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</si>
  <si>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</si>
  <si>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</si>
  <si>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</si>
  <si>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</si>
  <si>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</si>
  <si>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</si>
  <si>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</si>
  <si>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</si>
  <si>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</si>
  <si>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</si>
  <si>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</si>
  <si>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</si>
  <si>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</si>
  <si>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</si>
  <si>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</si>
  <si>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</si>
  <si>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</si>
  <si>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</si>
  <si>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</si>
  <si>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</si>
  <si>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</si>
  <si>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</si>
  <si>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</si>
  <si>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</si>
  <si>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</si>
  <si>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</si>
  <si>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</si>
  <si>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</si>
  <si>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</si>
  <si>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</si>
  <si>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</si>
  <si>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</si>
  <si>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</si>
  <si>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</si>
  <si>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</si>
  <si>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</si>
  <si>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</si>
  <si>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</si>
  <si>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</si>
  <si>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</si>
  <si>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</si>
  <si>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</si>
  <si>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</si>
  <si>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</si>
  <si>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</si>
  <si>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</si>
  <si>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</si>
  <si>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</si>
  <si>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</si>
  <si>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</si>
  <si>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</si>
  <si>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</si>
  <si>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</si>
  <si>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</si>
  <si>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</si>
  <si>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</si>
  <si>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</si>
  <si>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</si>
  <si>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</si>
  <si>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</si>
  <si>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</si>
  <si>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گروه مپنا (سهامی عام)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</si>
  <si>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</si>
  <si>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</si>
  <si>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</si>
  <si>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</si>
  <si>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</si>
  <si>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</si>
  <si>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</si>
  <si>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</si>
  <si>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</si>
  <si>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</si>
  <si>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</si>
  <si>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</si>
  <si>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</si>
  <si>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</si>
  <si>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معین برای سایر درآمدهای تنزیل سود بانک</t>
  </si>
  <si>
    <t>تعدیل کارمزد کارگزار</t>
  </si>
  <si>
    <t>توسعه معدنی و صنعتی صبانور</t>
  </si>
  <si>
    <t>بانک اقتصاد نوین توحید</t>
  </si>
  <si>
    <t>12485067333911</t>
  </si>
  <si>
    <t>1400/04/19</t>
  </si>
  <si>
    <t>-</t>
  </si>
  <si>
    <t>توسعه‌معادن‌وفلزات‌</t>
  </si>
  <si>
    <t>صنایع شیمیایی کیمیاگران امروز</t>
  </si>
  <si>
    <t>پتروشیمی پارس</t>
  </si>
  <si>
    <t>کل دارایی ها</t>
  </si>
  <si>
    <t>نفت ایرانول</t>
  </si>
  <si>
    <t>توزیع دارو پخش</t>
  </si>
  <si>
    <t>نفت سپاهان</t>
  </si>
  <si>
    <t>پالایش نفت بندرعباس</t>
  </si>
  <si>
    <t>1401/01/31</t>
  </si>
  <si>
    <t xml:space="preserve"> منتهی به 31 اردیبهشت ماه 1401</t>
  </si>
  <si>
    <t>برای ماه منتهی به 1401/02/31</t>
  </si>
  <si>
    <t>1401/02/31</t>
  </si>
  <si>
    <t xml:space="preserve">از ابتدای سال مالی تا پایان اردیبهشت ماه </t>
  </si>
  <si>
    <t>طی اردیبهشت ماه</t>
  </si>
  <si>
    <t>از ابتدای سال مالی تا پایان اردیبهشت ماه</t>
  </si>
  <si>
    <t>سیمان‌شاهرود</t>
  </si>
  <si>
    <t>1401/02/25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</si>
</sst>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42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24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06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0" fontId="0" fillId="0" borderId="0" xfId="0" applyBorder="1"/>
    <xf numFmtId="165" fontId="29" fillId="0" borderId="0" xfId="0" applyNumberFormat="1" applyFont="1"/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65" fontId="24" fillId="0" borderId="0" xfId="0" applyNumberFormat="1" applyFont="1"/>
    <xf numFmtId="10" fontId="25" fillId="0" borderId="0" xfId="0" applyNumberFormat="1" applyFont="1" applyFill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 applyFill="1"/>
    <xf numFmtId="0" fontId="4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/>
    <xf numFmtId="168" fontId="4" fillId="0" borderId="0" xfId="0" applyNumberFormat="1" applyFont="1" applyFill="1"/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30" fillId="0" borderId="2" xfId="0" applyNumberFormat="1" applyFont="1" applyFill="1" applyBorder="1"/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8" fillId="0" borderId="2" xfId="0" applyNumberFormat="1" applyFont="1" applyFill="1" applyBorder="1"/>
    <xf numFmtId="168" fontId="8" fillId="0" borderId="0" xfId="0" applyNumberFormat="1" applyFont="1" applyFill="1"/>
    <xf numFmtId="3" fontId="8" fillId="0" borderId="0" xfId="0" applyNumberFormat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9" fillId="0" borderId="0" xfId="0" applyFont="1" applyFill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wrapText="1"/>
    </xf>
    <xf numFmtId="168" fontId="11" fillId="0" borderId="0" xfId="0" applyNumberFormat="1" applyFont="1" applyFill="1"/>
    <xf numFmtId="0" fontId="11" fillId="0" borderId="0" xfId="0" applyFont="1" applyFill="1" applyAlignment="1">
      <alignment vertical="center"/>
    </xf>
    <xf numFmtId="165" fontId="13" fillId="0" borderId="2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166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9" fillId="0" borderId="0" xfId="0" applyNumberFormat="1" applyFont="1" applyFill="1"/>
    <xf numFmtId="0" fontId="14" fillId="0" borderId="0" xfId="0" applyFont="1" applyFill="1" applyAlignment="1">
      <alignment horizontal="center" vertical="center" readingOrder="2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0" fontId="24" fillId="0" borderId="0" xfId="0" applyNumberFormat="1" applyFont="1" applyFill="1" applyAlignment="1">
      <alignment horizontal="center" vertical="center"/>
    </xf>
    <xf numFmtId="10" fontId="24" fillId="0" borderId="2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9" fontId="30" fillId="0" borderId="2" xfId="1" applyFont="1" applyFill="1" applyBorder="1" applyAlignment="1">
      <alignment horizontal="center"/>
    </xf>
    <xf numFmtId="10" fontId="30" fillId="0" borderId="2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3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0" fontId="13" fillId="0" borderId="2" xfId="1" applyNumberFormat="1" applyFont="1" applyFill="1" applyBorder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67" fontId="8" fillId="0" borderId="0" xfId="2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7" fontId="8" fillId="0" borderId="0" xfId="2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43" fontId="11" fillId="0" borderId="0" xfId="0" applyNumberFormat="1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36" fillId="0" borderId="0" xfId="0" applyNumberFormat="1" applyFont="1" applyFill="1"/>
    <xf numFmtId="3" fontId="8" fillId="0" borderId="0" xfId="0" applyNumberFormat="1" applyFont="1"/>
    <xf numFmtId="0" fontId="30" fillId="0" borderId="0" xfId="0" applyFont="1"/>
    <xf numFmtId="0" fontId="29" fillId="0" borderId="0" xfId="0" applyFont="1"/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3" fontId="3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29" fillId="0" borderId="0" xfId="0" applyNumberFormat="1" applyFont="1"/>
    <xf numFmtId="3" fontId="4" fillId="0" borderId="0" xfId="0" applyNumberFormat="1" applyFont="1" applyFill="1"/>
    <xf numFmtId="0" fontId="23" fillId="0" borderId="0" xfId="0" applyFont="1" applyFill="1"/>
    <xf numFmtId="0" fontId="24" fillId="0" borderId="0" xfId="0" applyFont="1" applyFill="1"/>
    <xf numFmtId="3" fontId="24" fillId="0" borderId="0" xfId="0" applyNumberFormat="1" applyFont="1" applyFill="1"/>
    <xf numFmtId="3" fontId="24" fillId="0" borderId="0" xfId="0" applyNumberFormat="1" applyFont="1" applyFill="1" applyBorder="1" applyAlignment="1">
      <alignment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165" fontId="8" fillId="0" borderId="0" xfId="0" applyNumberFormat="1" applyFont="1"/>
    <xf numFmtId="10" fontId="29" fillId="0" borderId="0" xfId="0" applyNumberFormat="1" applyFont="1" applyAlignment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4" fillId="0" borderId="8" xfId="0" applyFont="1" applyBorder="1" applyAlignment="1">
      <alignment vertical="center"/>
    </xf>
    <xf numFmtId="3" fontId="41" fillId="0" borderId="0" xfId="0" applyNumberFormat="1" applyFont="1"/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37" fillId="0" borderId="0" xfId="0" applyNumberFormat="1" applyFont="1" applyFill="1"/>
    <xf numFmtId="3" fontId="37" fillId="0" borderId="0" xfId="0" applyNumberFormat="1" applyFont="1" applyFill="1" applyBorder="1"/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3" fontId="38" fillId="0" borderId="0" xfId="0" applyNumberFormat="1" applyFont="1" applyFill="1"/>
    <xf numFmtId="3" fontId="40" fillId="0" borderId="0" xfId="0" applyNumberFormat="1" applyFont="1" applyFill="1" applyAlignment="1">
      <alignment vertical="center" wrapText="1"/>
    </xf>
    <xf numFmtId="3" fontId="41" fillId="0" borderId="0" xfId="0" applyNumberFormat="1" applyFont="1" applyFill="1"/>
    <xf numFmtId="43" fontId="11" fillId="0" borderId="0" xfId="0" applyNumberFormat="1" applyFont="1" applyFill="1"/>
    <xf numFmtId="3" fontId="39" fillId="0" borderId="0" xfId="0" applyNumberFormat="1" applyFont="1" applyFill="1" applyBorder="1" applyAlignment="1">
      <alignment horizontal="right" vertical="center" wrapText="1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rightToLeft="1" tabSelected="1" view="pageBreakPreview" zoomScaleNormal="100" zoomScaleSheetLayoutView="100" workbookViewId="0">
      <selection activeCell="L6" sqref="L6"/>
    </sheetView>
  </sheetViews>
  <sheetFormatPr defaultRowHeight="15"/>
  <sheetData>
    <row r="1" spans="11:12">
      <c r="K1" s="15"/>
      <c r="L1" s="15"/>
    </row>
    <row r="2" spans="11:12">
      <c r="K2" s="15"/>
      <c r="L2" s="15"/>
    </row>
    <row r="3" spans="11:12">
      <c r="K3" s="15"/>
      <c r="L3" s="15"/>
    </row>
    <row r="4" spans="11:12">
      <c r="K4" s="15"/>
      <c r="L4" s="15"/>
    </row>
    <row r="5" spans="11:12">
      <c r="K5" s="15"/>
      <c r="L5" s="15"/>
    </row>
    <row r="6" spans="11:12">
      <c r="K6" s="15"/>
      <c r="L6" s="15"/>
    </row>
    <row r="7" spans="11:12">
      <c r="K7" s="15"/>
      <c r="L7" s="15"/>
    </row>
    <row r="8" spans="11:12">
      <c r="K8" s="15"/>
      <c r="L8" s="15"/>
    </row>
    <row r="9" spans="11:12">
      <c r="K9" s="15"/>
      <c r="L9" s="15"/>
    </row>
    <row r="10" spans="11:12">
      <c r="K10" s="15"/>
      <c r="L10" s="15"/>
    </row>
    <row r="11" spans="11:12">
      <c r="K11" s="15"/>
      <c r="L11" s="15"/>
    </row>
    <row r="12" spans="11:12">
      <c r="K12" s="15"/>
      <c r="L12" s="15"/>
    </row>
    <row r="13" spans="11:12">
      <c r="K13" s="15"/>
      <c r="L13" s="15"/>
    </row>
    <row r="14" spans="11:12">
      <c r="K14" s="15"/>
      <c r="L14" s="15"/>
    </row>
    <row r="15" spans="11:12">
      <c r="K15" s="15"/>
    </row>
    <row r="16" spans="11:12">
      <c r="K16" s="15"/>
      <c r="L16" s="15"/>
    </row>
    <row r="17" spans="1:13">
      <c r="K17" s="15"/>
      <c r="L17" s="15"/>
    </row>
    <row r="18" spans="1:13">
      <c r="K18" s="15"/>
      <c r="L18" s="15"/>
    </row>
    <row r="19" spans="1:13" ht="15" customHeight="1"/>
    <row r="20" spans="1:13" ht="15" customHeight="1"/>
    <row r="21" spans="1:13" ht="15" customHeight="1"/>
    <row r="22" spans="1:13">
      <c r="K22" s="15"/>
      <c r="L22" s="15"/>
    </row>
    <row r="23" spans="1:13" ht="15" customHeight="1">
      <c r="A23" s="161" t="s">
        <v>96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</row>
    <row r="24" spans="1:13" ht="15" customHeight="1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</row>
    <row r="25" spans="1:13" ht="15" customHeight="1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</row>
    <row r="26" spans="1:1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3">
      <c r="A28" s="162" t="s">
        <v>121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</row>
    <row r="29" spans="1:13">
      <c r="A29" s="162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</row>
    <row r="30" spans="1:13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</row>
    <row r="32" spans="1:13">
      <c r="C32" s="56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2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189" t="s">
        <v>67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18" ht="30">
      <c r="A3" s="189" t="str">
        <f>'سرمایه‌گذاری در سهام '!A3:U3</f>
        <v>صورت وضعیت درآمدها</v>
      </c>
      <c r="B3" s="189"/>
      <c r="C3" s="189" t="s">
        <v>29</v>
      </c>
      <c r="D3" s="189" t="s">
        <v>29</v>
      </c>
      <c r="E3" s="189" t="s">
        <v>29</v>
      </c>
      <c r="F3" s="189" t="s">
        <v>29</v>
      </c>
      <c r="G3" s="189" t="s">
        <v>29</v>
      </c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8" ht="30">
      <c r="A4" s="189" t="str">
        <f>'سرمایه‌گذاری در سهام '!A4:U4</f>
        <v>برای ماه منتهی به 1401/02/31</v>
      </c>
      <c r="B4" s="189"/>
      <c r="C4" s="189">
        <f>'سرمایه‌گذاری در سهام '!A4:U4</f>
        <v>0</v>
      </c>
      <c r="D4" s="189" t="s">
        <v>60</v>
      </c>
      <c r="E4" s="189" t="s">
        <v>60</v>
      </c>
      <c r="F4" s="189" t="s">
        <v>60</v>
      </c>
      <c r="G4" s="189" t="s">
        <v>60</v>
      </c>
      <c r="H4" s="189"/>
      <c r="I4" s="189"/>
      <c r="J4" s="189"/>
      <c r="K4" s="189"/>
      <c r="L4" s="189"/>
      <c r="M4" s="189"/>
      <c r="N4" s="189"/>
      <c r="O4" s="189"/>
      <c r="P4" s="189"/>
      <c r="Q4" s="189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190" t="s">
        <v>82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189" t="s">
        <v>33</v>
      </c>
      <c r="C8" s="189" t="str">
        <f>'درآمد ناشی از فروش '!C7:I7</f>
        <v>طی اردیبهشت ماه</v>
      </c>
      <c r="D8" s="189" t="s">
        <v>31</v>
      </c>
      <c r="E8" s="189" t="s">
        <v>31</v>
      </c>
      <c r="F8" s="189" t="s">
        <v>31</v>
      </c>
      <c r="G8" s="189" t="s">
        <v>31</v>
      </c>
      <c r="H8" s="189" t="s">
        <v>31</v>
      </c>
      <c r="I8" s="189" t="s">
        <v>31</v>
      </c>
      <c r="K8" s="189" t="str">
        <f>'درآمد ناشی از فروش '!K7:Q7</f>
        <v>از ابتدای سال مالی تا پایان اردیبهشت ماه</v>
      </c>
      <c r="L8" s="189" t="s">
        <v>32</v>
      </c>
      <c r="M8" s="189" t="s">
        <v>32</v>
      </c>
      <c r="N8" s="189" t="s">
        <v>32</v>
      </c>
      <c r="O8" s="189" t="s">
        <v>32</v>
      </c>
      <c r="P8" s="189" t="s">
        <v>32</v>
      </c>
      <c r="Q8" s="189" t="s">
        <v>32</v>
      </c>
    </row>
    <row r="9" spans="1:18" ht="90.75" thickBot="1">
      <c r="A9" s="189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6" t="s">
        <v>111</v>
      </c>
      <c r="D10" s="16"/>
      <c r="E10" s="16">
        <v>0</v>
      </c>
      <c r="F10" s="16"/>
      <c r="G10" s="16">
        <v>0</v>
      </c>
      <c r="H10" s="16"/>
      <c r="I10" s="16">
        <v>0</v>
      </c>
      <c r="J10" s="16"/>
      <c r="K10" s="16">
        <v>0</v>
      </c>
      <c r="L10" s="16"/>
      <c r="M10" s="16">
        <v>0</v>
      </c>
      <c r="N10" s="16"/>
      <c r="O10" s="16">
        <v>0</v>
      </c>
      <c r="P10" s="16"/>
      <c r="Q10" s="16">
        <v>0</v>
      </c>
    </row>
    <row r="11" spans="1:18" ht="43.5" thickBot="1">
      <c r="C11" s="17">
        <f>SUM(C10:C10)</f>
        <v>0</v>
      </c>
      <c r="E11" s="17">
        <f t="shared" ref="E11:R11" si="0">SUM(E10:E10)</f>
        <v>0</v>
      </c>
      <c r="F11" s="16">
        <f t="shared" si="0"/>
        <v>0</v>
      </c>
      <c r="G11" s="17">
        <f t="shared" si="0"/>
        <v>0</v>
      </c>
      <c r="H11" s="16">
        <f t="shared" si="0"/>
        <v>0</v>
      </c>
      <c r="I11" s="17">
        <f t="shared" si="0"/>
        <v>0</v>
      </c>
      <c r="J11" s="4">
        <f t="shared" si="0"/>
        <v>0</v>
      </c>
      <c r="K11" s="17">
        <f t="shared" si="0"/>
        <v>0</v>
      </c>
      <c r="L11" s="16">
        <f t="shared" si="0"/>
        <v>0</v>
      </c>
      <c r="M11" s="17">
        <f t="shared" si="0"/>
        <v>0</v>
      </c>
      <c r="N11" s="16">
        <f t="shared" si="0"/>
        <v>0</v>
      </c>
      <c r="O11" s="17">
        <f t="shared" si="0"/>
        <v>0</v>
      </c>
      <c r="P11" s="4">
        <f t="shared" si="0"/>
        <v>0</v>
      </c>
      <c r="Q11" s="17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N39"/>
  <sheetViews>
    <sheetView rightToLeft="1" view="pageBreakPreview" zoomScale="90" zoomScaleNormal="100" zoomScaleSheetLayoutView="90" workbookViewId="0">
      <selection activeCell="I10" sqref="I10"/>
    </sheetView>
  </sheetViews>
  <sheetFormatPr defaultColWidth="9.140625" defaultRowHeight="22.5"/>
  <cols>
    <col min="1" max="1" width="26.140625" style="25" bestFit="1" customWidth="1"/>
    <col min="2" max="2" width="1" style="25" customWidth="1"/>
    <col min="3" max="3" width="31" style="25" bestFit="1" customWidth="1"/>
    <col min="4" max="4" width="1" style="25" customWidth="1"/>
    <col min="5" max="5" width="32.5703125" style="25" bestFit="1" customWidth="1"/>
    <col min="6" max="6" width="1" style="25" customWidth="1"/>
    <col min="7" max="7" width="10" style="90" customWidth="1"/>
    <col min="8" max="8" width="1" style="25" customWidth="1"/>
    <col min="9" max="9" width="32.5703125" style="25" bestFit="1" customWidth="1"/>
    <col min="10" max="10" width="1" style="25" customWidth="1"/>
    <col min="11" max="11" width="10.28515625" style="90" customWidth="1"/>
    <col min="12" max="12" width="1" style="25" customWidth="1"/>
    <col min="13" max="13" width="9.140625" style="25" customWidth="1"/>
    <col min="14" max="16384" width="9.140625" style="25"/>
  </cols>
  <sheetData>
    <row r="2" spans="1:14" ht="24">
      <c r="A2" s="191" t="s">
        <v>67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4" ht="24">
      <c r="A3" s="191" t="str">
        <f>'سرمایه‌گذاری در اوراق بهادار '!A3:Q3</f>
        <v>صورت وضعیت درآمدها</v>
      </c>
      <c r="B3" s="191" t="s">
        <v>29</v>
      </c>
      <c r="C3" s="191" t="s">
        <v>29</v>
      </c>
      <c r="D3" s="191" t="s">
        <v>29</v>
      </c>
      <c r="E3" s="191" t="s">
        <v>29</v>
      </c>
      <c r="F3" s="191" t="s">
        <v>29</v>
      </c>
      <c r="G3" s="191"/>
      <c r="H3" s="191"/>
      <c r="I3" s="191"/>
      <c r="J3" s="191"/>
      <c r="K3" s="191"/>
      <c r="L3" s="191"/>
      <c r="M3" s="191"/>
    </row>
    <row r="4" spans="1:14" ht="26.25">
      <c r="A4" s="169" t="str">
        <f>'سرمایه‌گذاری در اوراق بهادار '!A4:Q4</f>
        <v>برای ماه منتهی به 1401/02/31</v>
      </c>
      <c r="B4" s="169" t="s">
        <v>97</v>
      </c>
      <c r="C4" s="169" t="s">
        <v>2</v>
      </c>
      <c r="D4" s="169" t="s">
        <v>2</v>
      </c>
      <c r="E4" s="169" t="s">
        <v>2</v>
      </c>
      <c r="F4" s="169" t="s">
        <v>2</v>
      </c>
      <c r="G4" s="169"/>
      <c r="H4" s="169"/>
      <c r="I4" s="169"/>
      <c r="J4" s="169"/>
      <c r="K4" s="169"/>
      <c r="L4" s="169"/>
      <c r="M4" s="169"/>
      <c r="N4" s="28"/>
    </row>
    <row r="5" spans="1:14" ht="24">
      <c r="B5" s="156"/>
      <c r="C5" s="156"/>
      <c r="D5" s="156"/>
      <c r="E5" s="156"/>
      <c r="F5" s="156"/>
      <c r="G5" s="156"/>
      <c r="H5" s="156"/>
      <c r="I5" s="156"/>
    </row>
    <row r="6" spans="1:14" ht="28.5">
      <c r="A6" s="193" t="s">
        <v>81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</row>
    <row r="7" spans="1:14" ht="28.5">
      <c r="A7" s="158"/>
      <c r="B7" s="158"/>
      <c r="C7" s="158"/>
      <c r="D7" s="158"/>
      <c r="E7" s="158"/>
      <c r="F7" s="158"/>
      <c r="G7" s="87"/>
      <c r="H7" s="158"/>
      <c r="I7" s="158"/>
      <c r="J7" s="158"/>
      <c r="K7" s="87"/>
      <c r="L7" s="158"/>
    </row>
    <row r="8" spans="1:14" ht="24.75" thickBot="1">
      <c r="A8" s="192" t="s">
        <v>53</v>
      </c>
      <c r="B8" s="192" t="s">
        <v>53</v>
      </c>
      <c r="C8" s="192" t="s">
        <v>53</v>
      </c>
      <c r="E8" s="192" t="s">
        <v>125</v>
      </c>
      <c r="F8" s="192" t="s">
        <v>31</v>
      </c>
      <c r="G8" s="192" t="s">
        <v>31</v>
      </c>
      <c r="I8" s="192" t="s">
        <v>126</v>
      </c>
      <c r="J8" s="192" t="s">
        <v>32</v>
      </c>
      <c r="K8" s="192" t="s">
        <v>32</v>
      </c>
    </row>
    <row r="9" spans="1:14" ht="48" thickBot="1">
      <c r="A9" s="26" t="s">
        <v>54</v>
      </c>
      <c r="C9" s="26" t="s">
        <v>19</v>
      </c>
      <c r="E9" s="26" t="s">
        <v>55</v>
      </c>
      <c r="G9" s="27" t="s">
        <v>56</v>
      </c>
      <c r="I9" s="26" t="s">
        <v>55</v>
      </c>
      <c r="K9" s="27" t="s">
        <v>56</v>
      </c>
    </row>
    <row r="10" spans="1:14" ht="24.75">
      <c r="A10" s="95" t="s">
        <v>26</v>
      </c>
      <c r="B10" s="95"/>
      <c r="C10" s="95" t="s">
        <v>27</v>
      </c>
      <c r="D10" s="95"/>
      <c r="E10" s="95">
        <v>62685</v>
      </c>
      <c r="F10" s="62"/>
      <c r="G10" s="88">
        <f>E10/$E$13</f>
        <v>7.1558088478377207E-3</v>
      </c>
      <c r="H10" s="62"/>
      <c r="I10" s="95">
        <v>183943</v>
      </c>
      <c r="J10" s="62"/>
      <c r="K10" s="88">
        <f>I10/$I$13</f>
        <v>1.5938679318690367E-3</v>
      </c>
    </row>
    <row r="11" spans="1:14" ht="24.75">
      <c r="A11" s="95" t="s">
        <v>63</v>
      </c>
      <c r="B11" s="95"/>
      <c r="C11" s="95" t="s">
        <v>64</v>
      </c>
      <c r="D11" s="95"/>
      <c r="E11" s="95">
        <v>8689036</v>
      </c>
      <c r="F11" s="62"/>
      <c r="G11" s="88">
        <f>E11/$E$13</f>
        <v>0.99189727507347014</v>
      </c>
      <c r="H11" s="62"/>
      <c r="I11" s="95">
        <v>115139513</v>
      </c>
      <c r="J11" s="62"/>
      <c r="K11" s="88">
        <f>I11/$I$13</f>
        <v>0.99768502993708963</v>
      </c>
    </row>
    <row r="12" spans="1:14" ht="24.75">
      <c r="A12" s="95" t="s">
        <v>108</v>
      </c>
      <c r="B12" s="95"/>
      <c r="C12" s="95" t="s">
        <v>109</v>
      </c>
      <c r="D12" s="95"/>
      <c r="E12" s="95">
        <v>8295</v>
      </c>
      <c r="F12" s="62"/>
      <c r="G12" s="88">
        <f>E12/$E$13</f>
        <v>9.4691607869209376E-4</v>
      </c>
      <c r="H12" s="62"/>
      <c r="I12" s="95">
        <v>83220</v>
      </c>
      <c r="J12" s="62"/>
      <c r="K12" s="88">
        <f>I12/$I$13</f>
        <v>7.2110213104136195E-4</v>
      </c>
    </row>
    <row r="13" spans="1:14" s="28" customFormat="1" ht="36.75" customHeight="1" thickBot="1">
      <c r="E13" s="63">
        <f t="shared" ref="E13:L13" si="0">SUM(E10:E12)</f>
        <v>8760016</v>
      </c>
      <c r="F13" s="62">
        <f t="shared" si="0"/>
        <v>0</v>
      </c>
      <c r="G13" s="89">
        <f t="shared" si="0"/>
        <v>1</v>
      </c>
      <c r="H13" s="62">
        <f t="shared" si="0"/>
        <v>0</v>
      </c>
      <c r="I13" s="63">
        <f t="shared" si="0"/>
        <v>115406676</v>
      </c>
      <c r="J13" s="62">
        <f t="shared" si="0"/>
        <v>0</v>
      </c>
      <c r="K13" s="89">
        <f t="shared" si="0"/>
        <v>1</v>
      </c>
      <c r="L13" s="28">
        <f t="shared" si="0"/>
        <v>0</v>
      </c>
      <c r="M13" s="61"/>
    </row>
    <row r="14" spans="1:14" ht="23.25" thickTop="1">
      <c r="M14" s="29"/>
    </row>
    <row r="15" spans="1:14">
      <c r="M15" s="29"/>
    </row>
    <row r="16" spans="1:14">
      <c r="M16" s="29"/>
    </row>
    <row r="17" spans="13:13">
      <c r="M17" s="29"/>
    </row>
    <row r="18" spans="13:13">
      <c r="M18" s="29"/>
    </row>
    <row r="19" spans="13:13">
      <c r="M19" s="29"/>
    </row>
    <row r="20" spans="13:13">
      <c r="M20" s="29"/>
    </row>
    <row r="21" spans="13:13">
      <c r="M21" s="29"/>
    </row>
    <row r="22" spans="13:13">
      <c r="M22" s="29"/>
    </row>
    <row r="23" spans="13:13">
      <c r="M23" s="29"/>
    </row>
    <row r="24" spans="13:13">
      <c r="M24" s="29"/>
    </row>
    <row r="25" spans="13:13">
      <c r="M25" s="29"/>
    </row>
    <row r="26" spans="13:13">
      <c r="M26" s="29"/>
    </row>
    <row r="27" spans="13:13">
      <c r="M27" s="29"/>
    </row>
    <row r="28" spans="13:13">
      <c r="M28" s="29"/>
    </row>
    <row r="29" spans="13:13">
      <c r="M29" s="29"/>
    </row>
    <row r="30" spans="13:13">
      <c r="M30" s="29"/>
    </row>
    <row r="31" spans="13:13">
      <c r="M31" s="29"/>
    </row>
    <row r="32" spans="13:13">
      <c r="M32" s="29"/>
    </row>
    <row r="33" spans="13:13">
      <c r="M33" s="29"/>
    </row>
    <row r="34" spans="13:13">
      <c r="M34" s="29"/>
    </row>
    <row r="35" spans="13:13">
      <c r="M35" s="29"/>
    </row>
    <row r="36" spans="13:13">
      <c r="M36" s="29"/>
    </row>
    <row r="37" spans="13:13">
      <c r="M37" s="29"/>
    </row>
    <row r="38" spans="13:13">
      <c r="M38" s="29"/>
    </row>
    <row r="39" spans="13:13">
      <c r="M39" s="29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3"/>
  <sheetViews>
    <sheetView rightToLeft="1" view="pageBreakPreview" topLeftCell="A4" zoomScaleNormal="100" zoomScaleSheetLayoutView="100" workbookViewId="0">
      <selection activeCell="C12" sqref="C12"/>
    </sheetView>
  </sheetViews>
  <sheetFormatPr defaultColWidth="12.140625" defaultRowHeight="22.5"/>
  <cols>
    <col min="1" max="1" width="42.42578125" style="25" bestFit="1" customWidth="1"/>
    <col min="2" max="2" width="2.5703125" style="25" customWidth="1"/>
    <col min="3" max="3" width="19" style="25" bestFit="1" customWidth="1"/>
    <col min="4" max="4" width="0.7109375" style="25" customWidth="1"/>
    <col min="5" max="5" width="19.85546875" style="25" customWidth="1"/>
    <col min="6" max="16384" width="12.140625" style="25"/>
  </cols>
  <sheetData>
    <row r="2" spans="1:13" ht="24">
      <c r="A2" s="191" t="s">
        <v>67</v>
      </c>
      <c r="B2" s="191"/>
      <c r="C2" s="191"/>
      <c r="D2" s="191"/>
      <c r="E2" s="191"/>
    </row>
    <row r="3" spans="1:13" ht="24">
      <c r="A3" s="191" t="s">
        <v>29</v>
      </c>
      <c r="B3" s="191" t="s">
        <v>29</v>
      </c>
      <c r="C3" s="191" t="s">
        <v>29</v>
      </c>
      <c r="D3" s="191" t="s">
        <v>29</v>
      </c>
      <c r="E3" s="191"/>
    </row>
    <row r="4" spans="1:13" ht="24">
      <c r="A4" s="191" t="str">
        <f>'درآمد سپرده بانکی '!A4:M4</f>
        <v>برای ماه منتهی به 1401/02/31</v>
      </c>
      <c r="B4" s="191" t="s">
        <v>2</v>
      </c>
      <c r="C4" s="191" t="s">
        <v>2</v>
      </c>
      <c r="D4" s="191" t="s">
        <v>2</v>
      </c>
      <c r="E4" s="191"/>
    </row>
    <row r="5" spans="1:13" ht="24">
      <c r="A5" s="156"/>
      <c r="B5" s="156"/>
      <c r="C5" s="156"/>
      <c r="D5" s="156"/>
      <c r="E5" s="156"/>
    </row>
    <row r="6" spans="1:13" ht="28.5">
      <c r="A6" s="193" t="s">
        <v>83</v>
      </c>
      <c r="B6" s="193"/>
      <c r="C6" s="193"/>
      <c r="D6" s="193"/>
      <c r="E6" s="193"/>
    </row>
    <row r="7" spans="1:13" ht="28.5">
      <c r="A7" s="158"/>
      <c r="B7" s="158"/>
      <c r="C7" s="158"/>
      <c r="D7" s="158"/>
      <c r="E7" s="158"/>
    </row>
    <row r="8" spans="1:13" ht="72.75" thickBot="1">
      <c r="A8" s="194" t="s">
        <v>57</v>
      </c>
      <c r="C8" s="157" t="s">
        <v>125</v>
      </c>
      <c r="E8" s="195" t="s">
        <v>126</v>
      </c>
    </row>
    <row r="9" spans="1:13" ht="24.75" thickBot="1">
      <c r="A9" s="192" t="s">
        <v>57</v>
      </c>
      <c r="C9" s="157" t="s">
        <v>22</v>
      </c>
      <c r="E9" s="157" t="s">
        <v>22</v>
      </c>
    </row>
    <row r="10" spans="1:13" ht="24">
      <c r="A10" s="103" t="s">
        <v>66</v>
      </c>
      <c r="C10" s="140">
        <v>410363733</v>
      </c>
      <c r="E10" s="140">
        <v>887595968</v>
      </c>
    </row>
    <row r="11" spans="1:13" ht="24" hidden="1">
      <c r="A11" s="103" t="s">
        <v>105</v>
      </c>
      <c r="C11" s="140">
        <v>0</v>
      </c>
      <c r="E11" s="140">
        <v>0</v>
      </c>
    </row>
    <row r="12" spans="1:13" ht="24">
      <c r="A12" s="103" t="s">
        <v>106</v>
      </c>
      <c r="C12" s="140">
        <v>45674722</v>
      </c>
      <c r="E12" s="140">
        <v>77972953</v>
      </c>
    </row>
    <row r="13" spans="1:13" ht="27" thickBot="1">
      <c r="A13" s="103" t="s">
        <v>38</v>
      </c>
      <c r="C13" s="104">
        <f>SUM(C10:C12)</f>
        <v>456038455</v>
      </c>
      <c r="D13" s="28"/>
      <c r="E13" s="105">
        <f>SUM(E10:E12)</f>
        <v>965568921</v>
      </c>
    </row>
    <row r="14" spans="1:13" ht="23.25" thickTop="1">
      <c r="M14" s="29"/>
    </row>
    <row r="15" spans="1:13">
      <c r="M15" s="29"/>
    </row>
    <row r="16" spans="1:13">
      <c r="M16" s="29"/>
    </row>
    <row r="17" spans="13:13">
      <c r="M17" s="29"/>
    </row>
    <row r="18" spans="13:13">
      <c r="M18" s="29"/>
    </row>
    <row r="19" spans="13:13">
      <c r="M19" s="29"/>
    </row>
    <row r="20" spans="13:13">
      <c r="M20" s="29"/>
    </row>
    <row r="21" spans="13:13">
      <c r="M21" s="29"/>
    </row>
    <row r="22" spans="13:13">
      <c r="M22" s="29"/>
    </row>
    <row r="23" spans="13:13">
      <c r="M23" s="29"/>
    </row>
    <row r="24" spans="13:13">
      <c r="M24" s="29"/>
    </row>
    <row r="25" spans="13:13">
      <c r="M25" s="29"/>
    </row>
    <row r="26" spans="13:13">
      <c r="M26" s="29"/>
    </row>
    <row r="27" spans="13:13">
      <c r="M27" s="29"/>
    </row>
    <row r="28" spans="13:13">
      <c r="M28" s="29"/>
    </row>
    <row r="29" spans="13:13">
      <c r="M29" s="29"/>
    </row>
    <row r="30" spans="13:13">
      <c r="M30" s="29"/>
    </row>
    <row r="31" spans="13:13">
      <c r="M31" s="29"/>
    </row>
    <row r="32" spans="13:13">
      <c r="M32" s="29"/>
    </row>
    <row r="33" spans="13:13">
      <c r="M33" s="29"/>
    </row>
    <row r="34" spans="13:13">
      <c r="M34" s="29"/>
    </row>
    <row r="35" spans="13:13">
      <c r="M35" s="29"/>
    </row>
    <row r="36" spans="13:13">
      <c r="M36" s="29"/>
    </row>
    <row r="37" spans="13:13">
      <c r="M37" s="29"/>
    </row>
    <row r="38" spans="13:13">
      <c r="M38" s="29"/>
    </row>
    <row r="39" spans="13:13">
      <c r="M39" s="29"/>
    </row>
    <row r="40" spans="13:13">
      <c r="M40" s="29"/>
    </row>
    <row r="41" spans="13:13">
      <c r="M41" s="29"/>
    </row>
    <row r="42" spans="13:13">
      <c r="M42" s="29"/>
    </row>
    <row r="43" spans="13:13">
      <c r="M43" s="29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B36"/>
  <sheetViews>
    <sheetView rightToLeft="1" view="pageBreakPreview" zoomScale="50" zoomScaleNormal="60" zoomScaleSheetLayoutView="50" workbookViewId="0">
      <pane xSplit="1" topLeftCell="B1" activePane="topRight" state="frozen"/>
      <selection activeCell="A7" sqref="A7"/>
      <selection pane="topRight" activeCell="O14" sqref="O14"/>
    </sheetView>
  </sheetViews>
  <sheetFormatPr defaultColWidth="9.140625" defaultRowHeight="31.5"/>
  <cols>
    <col min="1" max="1" width="51.7109375" style="64" customWidth="1"/>
    <col min="2" max="2" width="1" style="64" customWidth="1"/>
    <col min="3" max="3" width="20.5703125" style="77" customWidth="1"/>
    <col min="4" max="4" width="1" style="64" customWidth="1"/>
    <col min="5" max="5" width="31.28515625" style="64" customWidth="1"/>
    <col min="6" max="6" width="0.7109375" style="64" customWidth="1"/>
    <col min="7" max="7" width="30" style="64" customWidth="1"/>
    <col min="8" max="8" width="1.140625" style="64" customWidth="1"/>
    <col min="9" max="9" width="28.42578125" style="77" customWidth="1"/>
    <col min="10" max="10" width="1.42578125" style="64" customWidth="1"/>
    <col min="11" max="11" width="33.42578125" style="64" customWidth="1"/>
    <col min="12" max="12" width="0.7109375" style="64" customWidth="1"/>
    <col min="13" max="13" width="20.85546875" style="77" customWidth="1"/>
    <col min="14" max="14" width="0.85546875" style="64" customWidth="1"/>
    <col min="15" max="15" width="29.85546875" style="64" customWidth="1"/>
    <col min="16" max="16" width="1" style="64" customWidth="1"/>
    <col min="17" max="17" width="20.5703125" style="77" bestFit="1" customWidth="1"/>
    <col min="18" max="18" width="1" style="64" customWidth="1"/>
    <col min="19" max="19" width="18.140625" style="64" bestFit="1" customWidth="1"/>
    <col min="20" max="20" width="1" style="64" customWidth="1"/>
    <col min="21" max="21" width="33" style="64" customWidth="1"/>
    <col min="22" max="22" width="0.85546875" style="64" customWidth="1"/>
    <col min="23" max="23" width="32.7109375" style="64" customWidth="1"/>
    <col min="24" max="24" width="1" style="64" customWidth="1"/>
    <col min="25" max="25" width="19.5703125" style="77" customWidth="1"/>
    <col min="26" max="26" width="1.85546875" style="64" customWidth="1"/>
    <col min="27" max="27" width="32.7109375" style="64" bestFit="1" customWidth="1"/>
    <col min="28" max="28" width="28.28515625" style="64" bestFit="1" customWidth="1"/>
    <col min="29" max="16384" width="9.140625" style="64"/>
  </cols>
  <sheetData>
    <row r="2" spans="1:28" ht="47.25" customHeight="1">
      <c r="A2" s="164" t="s">
        <v>67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</row>
    <row r="3" spans="1:28" ht="47.25" customHeight="1">
      <c r="A3" s="164" t="s">
        <v>94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</row>
    <row r="4" spans="1:28" ht="47.25" customHeight="1">
      <c r="A4" s="164" t="s">
        <v>122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</row>
    <row r="5" spans="1:28" ht="47.2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spans="1:28" s="66" customFormat="1" ht="47.25" customHeight="1">
      <c r="A6" s="154" t="s">
        <v>68</v>
      </c>
      <c r="B6" s="154"/>
      <c r="C6" s="75"/>
      <c r="D6" s="154"/>
      <c r="E6" s="154"/>
      <c r="F6" s="154"/>
      <c r="G6" s="154"/>
      <c r="H6" s="154"/>
      <c r="I6" s="75"/>
      <c r="J6" s="154"/>
      <c r="K6" s="154"/>
      <c r="L6" s="154"/>
      <c r="M6" s="75"/>
      <c r="N6" s="154"/>
      <c r="O6" s="154"/>
      <c r="P6" s="154"/>
      <c r="Q6" s="75"/>
      <c r="R6" s="154"/>
      <c r="S6" s="154"/>
      <c r="T6" s="154"/>
      <c r="U6" s="154"/>
      <c r="V6" s="154"/>
      <c r="W6" s="154"/>
      <c r="Y6" s="78"/>
    </row>
    <row r="7" spans="1:28" s="66" customFormat="1" ht="47.25" customHeight="1">
      <c r="A7" s="154" t="s">
        <v>69</v>
      </c>
      <c r="B7" s="154"/>
      <c r="C7" s="75"/>
      <c r="D7" s="154"/>
      <c r="E7" s="154"/>
      <c r="F7" s="154"/>
      <c r="G7" s="154"/>
      <c r="H7" s="154"/>
      <c r="I7" s="75"/>
      <c r="J7" s="154"/>
      <c r="K7" s="154"/>
      <c r="L7" s="154"/>
      <c r="M7" s="75"/>
      <c r="N7" s="154"/>
      <c r="O7" s="154"/>
      <c r="P7" s="154"/>
      <c r="Q7" s="75"/>
      <c r="R7" s="154"/>
      <c r="S7" s="154"/>
      <c r="T7" s="154"/>
      <c r="U7" s="154"/>
      <c r="V7" s="154"/>
      <c r="W7" s="154"/>
      <c r="Y7" s="78"/>
    </row>
    <row r="8" spans="1:28">
      <c r="C8" s="76"/>
      <c r="D8" s="67"/>
      <c r="E8" s="67"/>
      <c r="F8" s="67"/>
      <c r="G8" s="67"/>
      <c r="I8" s="76"/>
      <c r="J8" s="67"/>
      <c r="K8" s="67"/>
      <c r="L8" s="67"/>
      <c r="M8" s="76"/>
      <c r="N8" s="67"/>
      <c r="O8" s="67"/>
      <c r="P8" s="67"/>
      <c r="Q8" s="76"/>
      <c r="R8" s="67"/>
      <c r="S8" s="67"/>
      <c r="T8" s="67"/>
      <c r="U8" s="67"/>
      <c r="V8" s="67"/>
      <c r="W8" s="67"/>
      <c r="X8" s="67"/>
      <c r="Y8" s="76"/>
    </row>
    <row r="9" spans="1:28" ht="40.5" customHeight="1">
      <c r="A9" s="165" t="s">
        <v>3</v>
      </c>
      <c r="C9" s="163" t="s">
        <v>120</v>
      </c>
      <c r="D9" s="163" t="s">
        <v>101</v>
      </c>
      <c r="E9" s="163" t="s">
        <v>101</v>
      </c>
      <c r="F9" s="163" t="s">
        <v>101</v>
      </c>
      <c r="G9" s="163" t="s">
        <v>101</v>
      </c>
      <c r="I9" s="163" t="s">
        <v>4</v>
      </c>
      <c r="J9" s="163" t="s">
        <v>4</v>
      </c>
      <c r="K9" s="163" t="s">
        <v>4</v>
      </c>
      <c r="L9" s="163" t="s">
        <v>4</v>
      </c>
      <c r="M9" s="163" t="s">
        <v>4</v>
      </c>
      <c r="N9" s="163" t="s">
        <v>4</v>
      </c>
      <c r="O9" s="163" t="s">
        <v>4</v>
      </c>
      <c r="Q9" s="163" t="s">
        <v>123</v>
      </c>
      <c r="R9" s="163" t="s">
        <v>102</v>
      </c>
      <c r="S9" s="163" t="s">
        <v>102</v>
      </c>
      <c r="T9" s="163" t="s">
        <v>102</v>
      </c>
      <c r="U9" s="163" t="s">
        <v>102</v>
      </c>
      <c r="V9" s="163" t="s">
        <v>102</v>
      </c>
      <c r="W9" s="163" t="s">
        <v>102</v>
      </c>
      <c r="X9" s="163" t="s">
        <v>102</v>
      </c>
      <c r="Y9" s="163" t="s">
        <v>102</v>
      </c>
    </row>
    <row r="10" spans="1:28" ht="33.75" customHeight="1">
      <c r="A10" s="165" t="s">
        <v>3</v>
      </c>
      <c r="C10" s="166" t="s">
        <v>6</v>
      </c>
      <c r="E10" s="166" t="s">
        <v>7</v>
      </c>
      <c r="G10" s="166" t="s">
        <v>8</v>
      </c>
      <c r="I10" s="165" t="s">
        <v>9</v>
      </c>
      <c r="J10" s="165" t="s">
        <v>9</v>
      </c>
      <c r="K10" s="165" t="s">
        <v>9</v>
      </c>
      <c r="M10" s="165" t="s">
        <v>10</v>
      </c>
      <c r="N10" s="165" t="s">
        <v>10</v>
      </c>
      <c r="O10" s="165" t="s">
        <v>10</v>
      </c>
      <c r="Q10" s="166" t="s">
        <v>6</v>
      </c>
      <c r="S10" s="166" t="s">
        <v>11</v>
      </c>
      <c r="U10" s="166" t="s">
        <v>7</v>
      </c>
      <c r="V10" s="166"/>
      <c r="W10" s="166" t="s">
        <v>8</v>
      </c>
      <c r="Y10" s="167" t="s">
        <v>12</v>
      </c>
    </row>
    <row r="11" spans="1:28" ht="60.75" customHeight="1">
      <c r="A11" s="165" t="s">
        <v>3</v>
      </c>
      <c r="C11" s="163" t="s">
        <v>6</v>
      </c>
      <c r="E11" s="163" t="s">
        <v>7</v>
      </c>
      <c r="G11" s="163" t="s">
        <v>8</v>
      </c>
      <c r="I11" s="149" t="s">
        <v>6</v>
      </c>
      <c r="K11" s="149" t="s">
        <v>7</v>
      </c>
      <c r="M11" s="149" t="s">
        <v>6</v>
      </c>
      <c r="O11" s="149" t="s">
        <v>13</v>
      </c>
      <c r="Q11" s="163" t="s">
        <v>6</v>
      </c>
      <c r="S11" s="163" t="s">
        <v>11</v>
      </c>
      <c r="U11" s="163" t="s">
        <v>7</v>
      </c>
      <c r="V11" s="163"/>
      <c r="W11" s="163"/>
      <c r="Y11" s="168" t="s">
        <v>12</v>
      </c>
      <c r="AA11" s="145">
        <v>2366040793375</v>
      </c>
      <c r="AB11" s="146" t="s">
        <v>115</v>
      </c>
    </row>
    <row r="12" spans="1:28" ht="41.25" customHeight="1">
      <c r="A12" s="141" t="s">
        <v>103</v>
      </c>
      <c r="B12" s="142"/>
      <c r="C12" s="143">
        <v>24968540</v>
      </c>
      <c r="D12" s="142"/>
      <c r="E12" s="143">
        <v>151811021898</v>
      </c>
      <c r="F12" s="142"/>
      <c r="G12" s="143">
        <v>145941465859.56</v>
      </c>
      <c r="H12" s="142"/>
      <c r="I12" s="143">
        <v>0</v>
      </c>
      <c r="J12" s="142"/>
      <c r="K12" s="143">
        <v>0</v>
      </c>
      <c r="L12" s="142"/>
      <c r="M12" s="143">
        <v>-568540</v>
      </c>
      <c r="N12" s="142"/>
      <c r="O12" s="143">
        <v>3402246290</v>
      </c>
      <c r="P12" s="142"/>
      <c r="Q12" s="143">
        <v>24400000</v>
      </c>
      <c r="R12" s="142"/>
      <c r="S12" s="143">
        <v>6010</v>
      </c>
      <c r="T12" s="142"/>
      <c r="U12" s="143">
        <v>148354246355</v>
      </c>
      <c r="V12" s="142"/>
      <c r="W12" s="143">
        <v>145771468200</v>
      </c>
      <c r="Y12" s="79">
        <f>W12/$AA$11</f>
        <v>6.1609871058929074E-2</v>
      </c>
      <c r="AA12" s="198"/>
      <c r="AB12" s="144"/>
    </row>
    <row r="13" spans="1:28" ht="41.25" customHeight="1">
      <c r="A13" s="141" t="s">
        <v>119</v>
      </c>
      <c r="B13" s="142"/>
      <c r="C13" s="143">
        <v>10000000</v>
      </c>
      <c r="D13" s="142"/>
      <c r="E13" s="143">
        <v>75781435346</v>
      </c>
      <c r="F13" s="142"/>
      <c r="G13" s="143">
        <v>88072830000</v>
      </c>
      <c r="H13" s="142"/>
      <c r="I13" s="143">
        <v>0</v>
      </c>
      <c r="J13" s="142"/>
      <c r="K13" s="143">
        <v>0</v>
      </c>
      <c r="L13" s="142"/>
      <c r="M13" s="143">
        <v>-4000000</v>
      </c>
      <c r="N13" s="142"/>
      <c r="O13" s="143">
        <v>38174233249</v>
      </c>
      <c r="P13" s="142"/>
      <c r="Q13" s="143">
        <v>6000000</v>
      </c>
      <c r="R13" s="142"/>
      <c r="S13" s="143">
        <v>9010</v>
      </c>
      <c r="T13" s="142"/>
      <c r="U13" s="143">
        <v>45468861200</v>
      </c>
      <c r="V13" s="142"/>
      <c r="W13" s="143">
        <v>53738343000</v>
      </c>
      <c r="Y13" s="79">
        <f t="shared" ref="Y13:Y31" si="0">W13/$AA$11</f>
        <v>2.271234847280288E-2</v>
      </c>
      <c r="AA13" s="198"/>
      <c r="AB13" s="144"/>
    </row>
    <row r="14" spans="1:28" ht="41.25" customHeight="1">
      <c r="A14" s="141" t="s">
        <v>114</v>
      </c>
      <c r="B14" s="142"/>
      <c r="C14" s="143">
        <v>71407361</v>
      </c>
      <c r="D14" s="142"/>
      <c r="E14" s="143">
        <v>179797693995</v>
      </c>
      <c r="F14" s="142"/>
      <c r="G14" s="143">
        <v>158432911434.97601</v>
      </c>
      <c r="H14" s="142"/>
      <c r="I14" s="143">
        <v>0</v>
      </c>
      <c r="J14" s="142"/>
      <c r="K14" s="143">
        <v>0</v>
      </c>
      <c r="L14" s="142"/>
      <c r="M14" s="143">
        <v>-25407361</v>
      </c>
      <c r="N14" s="142"/>
      <c r="O14" s="143">
        <v>71256061156</v>
      </c>
      <c r="P14" s="142"/>
      <c r="Q14" s="143">
        <v>46000000</v>
      </c>
      <c r="R14" s="142"/>
      <c r="S14" s="143">
        <v>2692</v>
      </c>
      <c r="T14" s="142"/>
      <c r="U14" s="143">
        <v>115824108445</v>
      </c>
      <c r="V14" s="142"/>
      <c r="W14" s="143">
        <v>123095199600</v>
      </c>
      <c r="Y14" s="79">
        <f t="shared" si="0"/>
        <v>5.2025814577952766E-2</v>
      </c>
      <c r="AA14" s="198"/>
      <c r="AB14" s="144"/>
    </row>
    <row r="15" spans="1:28" ht="41.25" customHeight="1">
      <c r="A15" s="141" t="s">
        <v>84</v>
      </c>
      <c r="B15" s="142"/>
      <c r="C15" s="143">
        <v>680000</v>
      </c>
      <c r="D15" s="142"/>
      <c r="E15" s="143">
        <v>113397289253</v>
      </c>
      <c r="F15" s="142"/>
      <c r="G15" s="143">
        <v>120826777500</v>
      </c>
      <c r="H15" s="142"/>
      <c r="I15" s="143">
        <v>320000</v>
      </c>
      <c r="J15" s="142"/>
      <c r="K15" s="143">
        <v>56569681489</v>
      </c>
      <c r="L15" s="142"/>
      <c r="M15" s="143">
        <v>0</v>
      </c>
      <c r="N15" s="142"/>
      <c r="O15" s="143">
        <v>0</v>
      </c>
      <c r="P15" s="142"/>
      <c r="Q15" s="143">
        <v>1000000</v>
      </c>
      <c r="R15" s="142"/>
      <c r="S15" s="143">
        <v>175070</v>
      </c>
      <c r="T15" s="142"/>
      <c r="U15" s="143">
        <v>169966970742</v>
      </c>
      <c r="V15" s="142"/>
      <c r="W15" s="143">
        <v>174028333500</v>
      </c>
      <c r="Y15" s="79">
        <f t="shared" si="0"/>
        <v>7.3552549891483548E-2</v>
      </c>
      <c r="AA15" s="198"/>
      <c r="AB15" s="144"/>
    </row>
    <row r="16" spans="1:28" ht="41.25" customHeight="1">
      <c r="A16" s="141" t="s">
        <v>85</v>
      </c>
      <c r="B16" s="142"/>
      <c r="C16" s="143">
        <v>2500000</v>
      </c>
      <c r="D16" s="142"/>
      <c r="E16" s="143">
        <v>129695251501</v>
      </c>
      <c r="F16" s="142"/>
      <c r="G16" s="143">
        <v>187502681250</v>
      </c>
      <c r="H16" s="142"/>
      <c r="I16" s="143">
        <v>0</v>
      </c>
      <c r="J16" s="142"/>
      <c r="K16" s="143">
        <v>0</v>
      </c>
      <c r="L16" s="142"/>
      <c r="M16" s="143">
        <v>-250000</v>
      </c>
      <c r="N16" s="142"/>
      <c r="O16" s="143">
        <v>19672950276</v>
      </c>
      <c r="P16" s="142"/>
      <c r="Q16" s="143">
        <v>2250000</v>
      </c>
      <c r="R16" s="142"/>
      <c r="S16" s="143">
        <v>78710</v>
      </c>
      <c r="T16" s="142"/>
      <c r="U16" s="143">
        <v>116725726344</v>
      </c>
      <c r="V16" s="142"/>
      <c r="W16" s="143">
        <v>176043769875</v>
      </c>
      <c r="Y16" s="79">
        <f t="shared" si="0"/>
        <v>7.4404367992271708E-2</v>
      </c>
      <c r="AA16" s="198"/>
      <c r="AB16" s="144"/>
    </row>
    <row r="17" spans="1:28" ht="41.25" customHeight="1">
      <c r="A17" s="141" t="s">
        <v>93</v>
      </c>
      <c r="B17" s="142"/>
      <c r="C17" s="143">
        <v>3593684</v>
      </c>
      <c r="D17" s="142"/>
      <c r="E17" s="143">
        <v>91122277186</v>
      </c>
      <c r="F17" s="142"/>
      <c r="G17" s="143">
        <v>108597968038.08</v>
      </c>
      <c r="H17" s="142"/>
      <c r="I17" s="143">
        <v>0</v>
      </c>
      <c r="J17" s="142"/>
      <c r="K17" s="143">
        <v>0</v>
      </c>
      <c r="L17" s="142"/>
      <c r="M17" s="143">
        <v>-193684</v>
      </c>
      <c r="N17" s="142"/>
      <c r="O17" s="143">
        <v>6402770509</v>
      </c>
      <c r="P17" s="142"/>
      <c r="Q17" s="143">
        <v>3400000</v>
      </c>
      <c r="R17" s="142"/>
      <c r="S17" s="143">
        <v>34800</v>
      </c>
      <c r="T17" s="142"/>
      <c r="U17" s="143">
        <v>86211181182</v>
      </c>
      <c r="V17" s="142"/>
      <c r="W17" s="143">
        <v>117615996000</v>
      </c>
      <c r="Y17" s="79">
        <f t="shared" si="0"/>
        <v>4.971004571405914E-2</v>
      </c>
      <c r="AA17" s="198"/>
      <c r="AB17" s="144"/>
    </row>
    <row r="18" spans="1:28" ht="41.25" customHeight="1">
      <c r="A18" s="141" t="s">
        <v>86</v>
      </c>
      <c r="B18" s="142"/>
      <c r="C18" s="143">
        <v>4000000</v>
      </c>
      <c r="D18" s="142"/>
      <c r="E18" s="143">
        <v>86909746658</v>
      </c>
      <c r="F18" s="142"/>
      <c r="G18" s="143">
        <v>65130156000</v>
      </c>
      <c r="H18" s="142"/>
      <c r="I18" s="143">
        <v>0</v>
      </c>
      <c r="J18" s="142"/>
      <c r="K18" s="143">
        <v>0</v>
      </c>
      <c r="L18" s="142"/>
      <c r="M18" s="143">
        <v>-2000000</v>
      </c>
      <c r="N18" s="142"/>
      <c r="O18" s="143">
        <v>37634733136</v>
      </c>
      <c r="P18" s="142"/>
      <c r="Q18" s="143">
        <v>2000000</v>
      </c>
      <c r="R18" s="142"/>
      <c r="S18" s="143">
        <v>18060</v>
      </c>
      <c r="T18" s="142"/>
      <c r="U18" s="143">
        <v>43454873333</v>
      </c>
      <c r="V18" s="142"/>
      <c r="W18" s="143">
        <v>35905086000</v>
      </c>
      <c r="Y18" s="79">
        <f t="shared" si="0"/>
        <v>1.517517622711136E-2</v>
      </c>
      <c r="AA18" s="198"/>
      <c r="AB18" s="144"/>
    </row>
    <row r="19" spans="1:28" ht="41.25" customHeight="1">
      <c r="A19" s="141" t="s">
        <v>117</v>
      </c>
      <c r="B19" s="142"/>
      <c r="C19" s="143">
        <v>5000000</v>
      </c>
      <c r="D19" s="142"/>
      <c r="E19" s="143">
        <v>136187416223</v>
      </c>
      <c r="F19" s="142"/>
      <c r="G19" s="143">
        <v>154823287500</v>
      </c>
      <c r="H19" s="142"/>
      <c r="I19" s="143">
        <v>750424</v>
      </c>
      <c r="J19" s="142"/>
      <c r="K19" s="143">
        <v>25202594245</v>
      </c>
      <c r="L19" s="142"/>
      <c r="M19" s="143">
        <v>-200000</v>
      </c>
      <c r="N19" s="142"/>
      <c r="O19" s="143">
        <v>6709837513</v>
      </c>
      <c r="P19" s="142"/>
      <c r="Q19" s="143">
        <v>5550424</v>
      </c>
      <c r="R19" s="142"/>
      <c r="S19" s="143">
        <v>35900</v>
      </c>
      <c r="T19" s="142"/>
      <c r="U19" s="143">
        <v>155905799021</v>
      </c>
      <c r="V19" s="142"/>
      <c r="W19" s="143">
        <v>198074623281.48001</v>
      </c>
      <c r="Y19" s="79">
        <f t="shared" si="0"/>
        <v>8.3715641689735928E-2</v>
      </c>
      <c r="AA19" s="198"/>
      <c r="AB19" s="144"/>
    </row>
    <row r="20" spans="1:28" ht="41.25" customHeight="1">
      <c r="A20" s="141" t="s">
        <v>107</v>
      </c>
      <c r="B20" s="142"/>
      <c r="C20" s="143">
        <v>4500000</v>
      </c>
      <c r="D20" s="142"/>
      <c r="E20" s="143">
        <v>68390948267</v>
      </c>
      <c r="F20" s="142"/>
      <c r="G20" s="143">
        <v>86646368250</v>
      </c>
      <c r="H20" s="142"/>
      <c r="I20" s="143">
        <v>0</v>
      </c>
      <c r="J20" s="142"/>
      <c r="K20" s="143">
        <v>0</v>
      </c>
      <c r="L20" s="142"/>
      <c r="M20" s="143">
        <v>0</v>
      </c>
      <c r="N20" s="142"/>
      <c r="O20" s="143">
        <v>0</v>
      </c>
      <c r="P20" s="142"/>
      <c r="Q20" s="143">
        <v>4500000</v>
      </c>
      <c r="R20" s="142"/>
      <c r="S20" s="143">
        <v>20030</v>
      </c>
      <c r="T20" s="142"/>
      <c r="U20" s="143">
        <v>68390948267</v>
      </c>
      <c r="V20" s="142"/>
      <c r="W20" s="143">
        <v>89598696750</v>
      </c>
      <c r="Y20" s="79">
        <f t="shared" si="0"/>
        <v>3.7868618749465184E-2</v>
      </c>
      <c r="AA20" s="198"/>
      <c r="AB20" s="144"/>
    </row>
    <row r="21" spans="1:28" ht="41.25" customHeight="1">
      <c r="A21" s="141" t="s">
        <v>112</v>
      </c>
      <c r="B21" s="142"/>
      <c r="C21" s="143">
        <v>3000000</v>
      </c>
      <c r="D21" s="142"/>
      <c r="E21" s="143">
        <v>35249693445</v>
      </c>
      <c r="F21" s="142"/>
      <c r="G21" s="143">
        <v>34801690500</v>
      </c>
      <c r="H21" s="142"/>
      <c r="I21" s="143">
        <v>0</v>
      </c>
      <c r="J21" s="142"/>
      <c r="K21" s="143">
        <v>0</v>
      </c>
      <c r="L21" s="142"/>
      <c r="M21" s="143">
        <v>0</v>
      </c>
      <c r="N21" s="142"/>
      <c r="O21" s="143">
        <v>0</v>
      </c>
      <c r="P21" s="142"/>
      <c r="Q21" s="143">
        <v>3000000</v>
      </c>
      <c r="R21" s="142"/>
      <c r="S21" s="143">
        <v>12620</v>
      </c>
      <c r="T21" s="142"/>
      <c r="U21" s="143">
        <v>35249693445</v>
      </c>
      <c r="V21" s="142"/>
      <c r="W21" s="143">
        <v>37634733000</v>
      </c>
      <c r="Y21" s="79">
        <f t="shared" si="0"/>
        <v>1.5906206311141639E-2</v>
      </c>
      <c r="AA21" s="205"/>
      <c r="AB21" s="144"/>
    </row>
    <row r="22" spans="1:28" ht="41.25" customHeight="1">
      <c r="A22" s="141" t="s">
        <v>87</v>
      </c>
      <c r="B22" s="142"/>
      <c r="C22" s="143">
        <v>2500000</v>
      </c>
      <c r="D22" s="142"/>
      <c r="E22" s="143">
        <v>55901934769</v>
      </c>
      <c r="F22" s="142"/>
      <c r="G22" s="143">
        <v>47540441250</v>
      </c>
      <c r="H22" s="142"/>
      <c r="I22" s="143">
        <v>0</v>
      </c>
      <c r="J22" s="142"/>
      <c r="K22" s="143">
        <v>0</v>
      </c>
      <c r="L22" s="142"/>
      <c r="M22" s="143">
        <v>0</v>
      </c>
      <c r="N22" s="142"/>
      <c r="O22" s="143">
        <v>0</v>
      </c>
      <c r="P22" s="142"/>
      <c r="Q22" s="143">
        <v>2500000</v>
      </c>
      <c r="R22" s="142"/>
      <c r="S22" s="143">
        <v>22970</v>
      </c>
      <c r="T22" s="142"/>
      <c r="U22" s="143">
        <v>55901934769</v>
      </c>
      <c r="V22" s="142"/>
      <c r="W22" s="143">
        <v>57083321250</v>
      </c>
      <c r="Y22" s="79">
        <f t="shared" si="0"/>
        <v>2.4126093434160292E-2</v>
      </c>
      <c r="AA22" s="205"/>
      <c r="AB22" s="144"/>
    </row>
    <row r="23" spans="1:28" ht="41.25" customHeight="1">
      <c r="A23" s="141" t="s">
        <v>88</v>
      </c>
      <c r="B23" s="142"/>
      <c r="C23" s="143">
        <v>11500000</v>
      </c>
      <c r="D23" s="142"/>
      <c r="E23" s="143">
        <v>146719369161</v>
      </c>
      <c r="F23" s="142"/>
      <c r="G23" s="143">
        <v>162785628000</v>
      </c>
      <c r="H23" s="142"/>
      <c r="I23" s="143">
        <v>3500000</v>
      </c>
      <c r="J23" s="142"/>
      <c r="K23" s="143">
        <v>49945027331</v>
      </c>
      <c r="L23" s="142"/>
      <c r="M23" s="143">
        <v>0</v>
      </c>
      <c r="N23" s="142"/>
      <c r="O23" s="143">
        <v>0</v>
      </c>
      <c r="P23" s="142"/>
      <c r="Q23" s="143">
        <v>15000000</v>
      </c>
      <c r="R23" s="142"/>
      <c r="S23" s="143">
        <v>14770</v>
      </c>
      <c r="T23" s="142"/>
      <c r="U23" s="143">
        <v>196664396492</v>
      </c>
      <c r="V23" s="142"/>
      <c r="W23" s="143">
        <v>220231777500</v>
      </c>
      <c r="Y23" s="79">
        <f t="shared" si="0"/>
        <v>9.3080296044200483E-2</v>
      </c>
      <c r="AA23" s="198"/>
      <c r="AB23" s="144"/>
    </row>
    <row r="24" spans="1:28" ht="41.25" customHeight="1">
      <c r="A24" s="141" t="s">
        <v>89</v>
      </c>
      <c r="B24" s="142"/>
      <c r="C24" s="143">
        <v>12100000</v>
      </c>
      <c r="D24" s="142"/>
      <c r="E24" s="143">
        <v>225225513136</v>
      </c>
      <c r="F24" s="142"/>
      <c r="G24" s="143">
        <v>328484816550</v>
      </c>
      <c r="H24" s="142"/>
      <c r="I24" s="143">
        <v>200000</v>
      </c>
      <c r="J24" s="142"/>
      <c r="K24" s="143">
        <v>5434907198</v>
      </c>
      <c r="L24" s="142"/>
      <c r="M24" s="143">
        <v>-100000</v>
      </c>
      <c r="N24" s="142"/>
      <c r="O24" s="143">
        <v>2876780705</v>
      </c>
      <c r="P24" s="142"/>
      <c r="Q24" s="143">
        <v>12200000</v>
      </c>
      <c r="R24" s="142"/>
      <c r="S24" s="143">
        <v>27590</v>
      </c>
      <c r="T24" s="142"/>
      <c r="U24" s="143">
        <v>228799052457</v>
      </c>
      <c r="V24" s="142"/>
      <c r="W24" s="143">
        <v>334595241900</v>
      </c>
      <c r="Y24" s="79">
        <f t="shared" si="0"/>
        <v>0.14141566909449693</v>
      </c>
      <c r="AA24" s="198"/>
      <c r="AB24" s="144"/>
    </row>
    <row r="25" spans="1:28" ht="41.25" customHeight="1">
      <c r="A25" s="141" t="s">
        <v>100</v>
      </c>
      <c r="B25" s="142"/>
      <c r="C25" s="143">
        <v>11200000</v>
      </c>
      <c r="D25" s="142"/>
      <c r="E25" s="143">
        <v>227439424259</v>
      </c>
      <c r="F25" s="142"/>
      <c r="G25" s="143">
        <v>223446535200</v>
      </c>
      <c r="H25" s="142"/>
      <c r="I25" s="143">
        <v>0</v>
      </c>
      <c r="J25" s="142"/>
      <c r="K25" s="143">
        <v>0</v>
      </c>
      <c r="L25" s="142"/>
      <c r="M25" s="143">
        <v>-200000</v>
      </c>
      <c r="N25" s="142"/>
      <c r="O25" s="143">
        <v>4364913927</v>
      </c>
      <c r="P25" s="142"/>
      <c r="Q25" s="143">
        <v>11000000</v>
      </c>
      <c r="R25" s="142"/>
      <c r="S25" s="143">
        <v>22280</v>
      </c>
      <c r="T25" s="142"/>
      <c r="U25" s="143">
        <v>223378005967</v>
      </c>
      <c r="V25" s="142"/>
      <c r="W25" s="143">
        <v>243621774000</v>
      </c>
      <c r="Y25" s="79">
        <f t="shared" si="0"/>
        <v>0.10296600746789734</v>
      </c>
      <c r="AA25" s="198"/>
      <c r="AB25" s="144"/>
    </row>
    <row r="26" spans="1:28" ht="41.25" customHeight="1">
      <c r="A26" s="141" t="s">
        <v>113</v>
      </c>
      <c r="B26" s="142"/>
      <c r="C26" s="143">
        <v>303736</v>
      </c>
      <c r="D26" s="142"/>
      <c r="E26" s="143">
        <v>6171439382</v>
      </c>
      <c r="F26" s="142"/>
      <c r="G26" s="143">
        <v>10522217662.379999</v>
      </c>
      <c r="H26" s="142"/>
      <c r="I26" s="143">
        <v>0</v>
      </c>
      <c r="J26" s="142"/>
      <c r="K26" s="143">
        <v>0</v>
      </c>
      <c r="L26" s="142"/>
      <c r="M26" s="143">
        <v>0</v>
      </c>
      <c r="N26" s="142"/>
      <c r="O26" s="143">
        <v>0</v>
      </c>
      <c r="P26" s="142"/>
      <c r="Q26" s="143">
        <v>303736</v>
      </c>
      <c r="R26" s="142"/>
      <c r="S26" s="143">
        <v>35150</v>
      </c>
      <c r="T26" s="142"/>
      <c r="U26" s="143">
        <v>6171439382</v>
      </c>
      <c r="V26" s="142"/>
      <c r="W26" s="143">
        <v>10612796293.620001</v>
      </c>
      <c r="Y26" s="79">
        <f t="shared" si="0"/>
        <v>4.4854663213483954E-3</v>
      </c>
      <c r="AA26" s="198"/>
      <c r="AB26" s="144"/>
    </row>
    <row r="27" spans="1:28" ht="41.25" customHeight="1">
      <c r="A27" s="141" t="s">
        <v>99</v>
      </c>
      <c r="B27" s="142"/>
      <c r="C27" s="143">
        <v>1536666</v>
      </c>
      <c r="D27" s="142"/>
      <c r="E27" s="143">
        <v>31895630737</v>
      </c>
      <c r="F27" s="142"/>
      <c r="G27" s="143">
        <v>21064539926.367001</v>
      </c>
      <c r="H27" s="142"/>
      <c r="I27" s="143">
        <v>0</v>
      </c>
      <c r="J27" s="142"/>
      <c r="K27" s="143">
        <v>0</v>
      </c>
      <c r="L27" s="142"/>
      <c r="M27" s="143">
        <v>0</v>
      </c>
      <c r="N27" s="142"/>
      <c r="O27" s="143">
        <v>0</v>
      </c>
      <c r="P27" s="142"/>
      <c r="Q27" s="143">
        <v>1536666</v>
      </c>
      <c r="R27" s="142"/>
      <c r="S27" s="143">
        <v>14600</v>
      </c>
      <c r="T27" s="142"/>
      <c r="U27" s="143">
        <v>31895630737</v>
      </c>
      <c r="V27" s="142"/>
      <c r="W27" s="143">
        <v>22301833424.580002</v>
      </c>
      <c r="Y27" s="79">
        <f t="shared" si="0"/>
        <v>9.4258025842267577E-3</v>
      </c>
      <c r="AA27" s="205"/>
      <c r="AB27" s="144"/>
    </row>
    <row r="28" spans="1:28" ht="41.25" customHeight="1">
      <c r="A28" s="141" t="s">
        <v>90</v>
      </c>
      <c r="B28" s="142"/>
      <c r="C28" s="143">
        <v>1200000</v>
      </c>
      <c r="D28" s="142"/>
      <c r="E28" s="143">
        <v>22454256610</v>
      </c>
      <c r="F28" s="142"/>
      <c r="G28" s="143">
        <v>19861119000</v>
      </c>
      <c r="H28" s="142"/>
      <c r="I28" s="143">
        <v>0</v>
      </c>
      <c r="J28" s="142"/>
      <c r="K28" s="143">
        <v>0</v>
      </c>
      <c r="L28" s="142"/>
      <c r="M28" s="143">
        <v>-400000</v>
      </c>
      <c r="N28" s="142"/>
      <c r="O28" s="143">
        <v>6859945094</v>
      </c>
      <c r="P28" s="142"/>
      <c r="Q28" s="143">
        <v>800000</v>
      </c>
      <c r="R28" s="142"/>
      <c r="S28" s="143">
        <v>17110</v>
      </c>
      <c r="T28" s="142"/>
      <c r="U28" s="143">
        <v>14969504406</v>
      </c>
      <c r="V28" s="142"/>
      <c r="W28" s="143">
        <v>13606556400</v>
      </c>
      <c r="Y28" s="79">
        <f t="shared" si="0"/>
        <v>5.7507699943715471E-3</v>
      </c>
      <c r="AA28" s="198"/>
      <c r="AB28" s="144"/>
    </row>
    <row r="29" spans="1:28" ht="41.25" customHeight="1">
      <c r="A29" s="141" t="s">
        <v>91</v>
      </c>
      <c r="B29" s="142"/>
      <c r="C29" s="143">
        <v>11400000</v>
      </c>
      <c r="D29" s="142"/>
      <c r="E29" s="143">
        <v>180453690312</v>
      </c>
      <c r="F29" s="142"/>
      <c r="G29" s="143">
        <v>206132172300</v>
      </c>
      <c r="H29" s="142"/>
      <c r="I29" s="143">
        <v>0</v>
      </c>
      <c r="J29" s="142"/>
      <c r="K29" s="143">
        <v>0</v>
      </c>
      <c r="L29" s="142"/>
      <c r="M29" s="143">
        <v>-2400000</v>
      </c>
      <c r="N29" s="142"/>
      <c r="O29" s="143">
        <v>45245949155</v>
      </c>
      <c r="P29" s="142"/>
      <c r="Q29" s="143">
        <v>9000000</v>
      </c>
      <c r="R29" s="142"/>
      <c r="S29" s="143">
        <v>20420</v>
      </c>
      <c r="T29" s="142"/>
      <c r="U29" s="143">
        <v>142463439719</v>
      </c>
      <c r="V29" s="142"/>
      <c r="W29" s="143">
        <v>182686509000</v>
      </c>
      <c r="Y29" s="79">
        <f t="shared" si="0"/>
        <v>7.721190163395697E-2</v>
      </c>
      <c r="AA29" s="205"/>
      <c r="AB29" s="144"/>
    </row>
    <row r="30" spans="1:28" ht="41.25" customHeight="1">
      <c r="A30" s="141" t="s">
        <v>118</v>
      </c>
      <c r="B30" s="142"/>
      <c r="C30" s="143">
        <v>10000000</v>
      </c>
      <c r="D30" s="142"/>
      <c r="E30" s="143">
        <v>33431937552</v>
      </c>
      <c r="F30" s="142"/>
      <c r="G30" s="143">
        <v>33091924500</v>
      </c>
      <c r="H30" s="142"/>
      <c r="I30" s="143">
        <v>0</v>
      </c>
      <c r="J30" s="142"/>
      <c r="K30" s="143">
        <v>0</v>
      </c>
      <c r="L30" s="142"/>
      <c r="M30" s="143">
        <v>-5600000</v>
      </c>
      <c r="N30" s="142"/>
      <c r="O30" s="143">
        <v>19836883119</v>
      </c>
      <c r="P30" s="142"/>
      <c r="Q30" s="143">
        <v>4400000</v>
      </c>
      <c r="R30" s="142"/>
      <c r="S30" s="143">
        <v>3432</v>
      </c>
      <c r="T30" s="142"/>
      <c r="U30" s="143">
        <v>14710052519</v>
      </c>
      <c r="V30" s="142"/>
      <c r="W30" s="143">
        <v>15010950240</v>
      </c>
      <c r="Y30" s="79">
        <f t="shared" si="0"/>
        <v>6.3443328120255599E-3</v>
      </c>
      <c r="AA30" s="198"/>
      <c r="AB30" s="144"/>
    </row>
    <row r="31" spans="1:28" ht="41.25" customHeight="1">
      <c r="A31" s="141" t="s">
        <v>127</v>
      </c>
      <c r="B31" s="142"/>
      <c r="C31" s="143">
        <v>0</v>
      </c>
      <c r="D31" s="142"/>
      <c r="E31" s="143">
        <v>0</v>
      </c>
      <c r="F31" s="142"/>
      <c r="G31" s="143">
        <v>0</v>
      </c>
      <c r="H31" s="142"/>
      <c r="I31" s="143">
        <v>215158</v>
      </c>
      <c r="J31" s="142"/>
      <c r="K31" s="143">
        <v>4726226124</v>
      </c>
      <c r="L31" s="142"/>
      <c r="M31" s="143">
        <v>0</v>
      </c>
      <c r="N31" s="142"/>
      <c r="O31" s="143">
        <v>0</v>
      </c>
      <c r="P31" s="142"/>
      <c r="Q31" s="143">
        <v>215158</v>
      </c>
      <c r="R31" s="142"/>
      <c r="S31" s="143">
        <v>21290</v>
      </c>
      <c r="T31" s="142"/>
      <c r="U31" s="143">
        <v>4726226124</v>
      </c>
      <c r="V31" s="142"/>
      <c r="W31" s="143">
        <v>4553458572.7709999</v>
      </c>
      <c r="Y31" s="79">
        <f t="shared" si="0"/>
        <v>1.9245055222719951E-3</v>
      </c>
      <c r="AA31" s="198"/>
      <c r="AB31" s="144"/>
    </row>
    <row r="32" spans="1:28" ht="41.25" customHeight="1" thickBot="1">
      <c r="D32" s="68"/>
      <c r="E32" s="69">
        <f>SUM(E12:E31)</f>
        <v>1998035969690</v>
      </c>
      <c r="F32" s="68"/>
      <c r="G32" s="69">
        <f>SUM(G12:G31)</f>
        <v>2203705530721.3628</v>
      </c>
      <c r="H32" s="68"/>
      <c r="I32" s="106"/>
      <c r="J32" s="68"/>
      <c r="K32" s="69">
        <f>SUM(K12:K31)</f>
        <v>141878436387</v>
      </c>
      <c r="L32" s="68"/>
      <c r="M32" s="106"/>
      <c r="N32" s="68"/>
      <c r="O32" s="69">
        <f>SUM(O12:O31)</f>
        <v>262437304129</v>
      </c>
      <c r="P32" s="68"/>
      <c r="T32" s="68"/>
      <c r="U32" s="69">
        <f>SUM(U12:U31)</f>
        <v>1905232090906</v>
      </c>
      <c r="V32" s="68"/>
      <c r="W32" s="69">
        <f>SUM(W12:W31)</f>
        <v>2255810467787.4512</v>
      </c>
      <c r="Y32" s="80">
        <f>SUM(Y12:Y31)</f>
        <v>0.95341148559390931</v>
      </c>
      <c r="AA32" s="67"/>
      <c r="AB32" s="67"/>
    </row>
    <row r="33" spans="5:23" ht="41.25" customHeight="1" thickTop="1">
      <c r="E33" s="71"/>
      <c r="G33" s="71"/>
      <c r="I33" s="106"/>
      <c r="K33" s="70"/>
      <c r="O33" s="70"/>
      <c r="V33" s="71"/>
    </row>
    <row r="34" spans="5:23" ht="41.25" customHeight="1">
      <c r="E34" s="70"/>
      <c r="I34" s="106"/>
      <c r="K34" s="71"/>
      <c r="O34" s="71"/>
      <c r="V34" s="70"/>
    </row>
    <row r="35" spans="5:23">
      <c r="E35" s="71"/>
      <c r="U35" s="70"/>
      <c r="W35" s="70"/>
    </row>
    <row r="36" spans="5:23">
      <c r="M36" s="106"/>
    </row>
  </sheetData>
  <mergeCells count="18">
    <mergeCell ref="U10:U11"/>
    <mergeCell ref="W10:W11"/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</mergeCells>
  <pageMargins left="0.7" right="0.7" top="0.75" bottom="0.75" header="0.3" footer="0.3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39"/>
  <sheetViews>
    <sheetView rightToLeft="1" view="pageBreakPreview" zoomScale="70" zoomScaleNormal="100" zoomScaleSheetLayoutView="70" workbookViewId="0">
      <selection activeCell="O8" sqref="O8"/>
    </sheetView>
  </sheetViews>
  <sheetFormatPr defaultColWidth="9.140625" defaultRowHeight="24.75"/>
  <cols>
    <col min="1" max="1" width="27" style="28" bestFit="1" customWidth="1"/>
    <col min="2" max="2" width="1" style="28" customWidth="1"/>
    <col min="3" max="3" width="31.42578125" style="28" customWidth="1"/>
    <col min="4" max="4" width="3" style="28" customWidth="1"/>
    <col min="5" max="5" width="20.5703125" style="28" customWidth="1"/>
    <col min="6" max="6" width="1" style="28" customWidth="1"/>
    <col min="7" max="7" width="16.5703125" style="92" customWidth="1"/>
    <col min="8" max="8" width="2.28515625" style="28" customWidth="1"/>
    <col min="9" max="9" width="9" style="28" customWidth="1"/>
    <col min="10" max="10" width="1" style="28" customWidth="1"/>
    <col min="11" max="11" width="22.85546875" style="28" bestFit="1" customWidth="1"/>
    <col min="12" max="12" width="1" style="28" customWidth="1"/>
    <col min="13" max="13" width="23.5703125" style="28" bestFit="1" customWidth="1"/>
    <col min="14" max="14" width="1" style="28" customWidth="1"/>
    <col min="15" max="15" width="23" style="28" bestFit="1" customWidth="1"/>
    <col min="16" max="16" width="1" style="28" customWidth="1"/>
    <col min="17" max="17" width="22.5703125" style="28" bestFit="1" customWidth="1"/>
    <col min="18" max="18" width="1" style="28" customWidth="1"/>
    <col min="19" max="19" width="15.85546875" style="92" customWidth="1"/>
    <col min="20" max="20" width="1" style="28" customWidth="1"/>
    <col min="21" max="21" width="9.140625" style="28" customWidth="1"/>
    <col min="22" max="16384" width="9.140625" style="28"/>
  </cols>
  <sheetData>
    <row r="2" spans="1:19" ht="26.25">
      <c r="D2" s="91"/>
      <c r="E2" s="169" t="s">
        <v>67</v>
      </c>
      <c r="F2" s="169" t="s">
        <v>0</v>
      </c>
      <c r="G2" s="169" t="s">
        <v>0</v>
      </c>
      <c r="H2" s="169" t="s">
        <v>0</v>
      </c>
      <c r="I2" s="169"/>
      <c r="J2" s="169"/>
      <c r="K2" s="169"/>
      <c r="L2" s="169"/>
      <c r="M2" s="169"/>
    </row>
    <row r="3" spans="1:19" ht="26.25">
      <c r="D3" s="91"/>
      <c r="E3" s="169" t="s">
        <v>1</v>
      </c>
      <c r="F3" s="169" t="s">
        <v>1</v>
      </c>
      <c r="G3" s="169" t="s">
        <v>1</v>
      </c>
      <c r="H3" s="169" t="s">
        <v>1</v>
      </c>
      <c r="I3" s="169"/>
      <c r="J3" s="169"/>
      <c r="K3" s="169"/>
      <c r="L3" s="169"/>
      <c r="M3" s="169"/>
    </row>
    <row r="4" spans="1:19" ht="26.25">
      <c r="D4" s="91"/>
      <c r="E4" s="169" t="str">
        <f>سهام!A4</f>
        <v>برای ماه منتهی به 1401/02/31</v>
      </c>
      <c r="F4" s="169" t="s">
        <v>2</v>
      </c>
      <c r="G4" s="169" t="s">
        <v>2</v>
      </c>
      <c r="H4" s="169" t="s">
        <v>2</v>
      </c>
      <c r="I4" s="169"/>
      <c r="J4" s="169"/>
      <c r="K4" s="169"/>
      <c r="L4" s="169"/>
      <c r="M4" s="169"/>
    </row>
    <row r="5" spans="1:19" ht="33.75">
      <c r="A5" s="171" t="s">
        <v>70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</row>
    <row r="6" spans="1:19" ht="27" thickBot="1">
      <c r="A6" s="169" t="s">
        <v>17</v>
      </c>
      <c r="C6" s="170" t="s">
        <v>18</v>
      </c>
      <c r="D6" s="170" t="s">
        <v>18</v>
      </c>
      <c r="E6" s="170" t="s">
        <v>18</v>
      </c>
      <c r="F6" s="170" t="s">
        <v>18</v>
      </c>
      <c r="G6" s="170" t="s">
        <v>18</v>
      </c>
      <c r="H6" s="170" t="s">
        <v>18</v>
      </c>
      <c r="I6" s="170" t="s">
        <v>18</v>
      </c>
      <c r="K6" s="151" t="str">
        <f>سهام!C9</f>
        <v>1401/01/31</v>
      </c>
      <c r="M6" s="170" t="s">
        <v>4</v>
      </c>
      <c r="N6" s="170" t="s">
        <v>4</v>
      </c>
      <c r="O6" s="170" t="s">
        <v>4</v>
      </c>
      <c r="Q6" s="170" t="str">
        <f>سهام!Q9</f>
        <v>1401/02/31</v>
      </c>
      <c r="R6" s="170" t="s">
        <v>5</v>
      </c>
      <c r="S6" s="170" t="s">
        <v>5</v>
      </c>
    </row>
    <row r="7" spans="1:19" ht="52.5">
      <c r="A7" s="169" t="s">
        <v>17</v>
      </c>
      <c r="C7" s="150" t="s">
        <v>19</v>
      </c>
      <c r="E7" s="150" t="s">
        <v>20</v>
      </c>
      <c r="G7" s="150" t="s">
        <v>21</v>
      </c>
      <c r="I7" s="150" t="s">
        <v>15</v>
      </c>
      <c r="K7" s="150" t="s">
        <v>22</v>
      </c>
      <c r="M7" s="150" t="s">
        <v>23</v>
      </c>
      <c r="O7" s="150" t="s">
        <v>24</v>
      </c>
      <c r="Q7" s="150" t="s">
        <v>22</v>
      </c>
      <c r="S7" s="93" t="s">
        <v>16</v>
      </c>
    </row>
    <row r="8" spans="1:19" ht="26.25">
      <c r="A8" s="94" t="s">
        <v>26</v>
      </c>
      <c r="C8" s="28" t="s">
        <v>27</v>
      </c>
      <c r="E8" s="28" t="s">
        <v>25</v>
      </c>
      <c r="G8" s="92" t="s">
        <v>28</v>
      </c>
      <c r="I8" s="128">
        <v>0</v>
      </c>
      <c r="K8" s="95">
        <v>9284447</v>
      </c>
      <c r="M8" s="95">
        <v>62685</v>
      </c>
      <c r="O8" s="204">
        <v>0</v>
      </c>
      <c r="Q8" s="95">
        <v>9347132</v>
      </c>
      <c r="S8" s="96">
        <f>Q8/سهام!AA11</f>
        <v>3.9505371277504214E-6</v>
      </c>
    </row>
    <row r="9" spans="1:19" ht="26.25">
      <c r="A9" s="94" t="s">
        <v>63</v>
      </c>
      <c r="C9" s="28" t="s">
        <v>64</v>
      </c>
      <c r="E9" s="28" t="s">
        <v>25</v>
      </c>
      <c r="G9" s="92" t="s">
        <v>65</v>
      </c>
      <c r="I9" s="128">
        <v>0</v>
      </c>
      <c r="K9" s="95">
        <v>23535869180</v>
      </c>
      <c r="M9" s="95">
        <v>232786511002</v>
      </c>
      <c r="O9" s="95">
        <v>148416759893</v>
      </c>
      <c r="Q9" s="95">
        <v>107905620289</v>
      </c>
      <c r="S9" s="96">
        <f>Q9/سهام!AA11</f>
        <v>4.5605984728217558E-2</v>
      </c>
    </row>
    <row r="10" spans="1:19" ht="26.25">
      <c r="A10" s="94" t="s">
        <v>108</v>
      </c>
      <c r="C10" s="28" t="s">
        <v>109</v>
      </c>
      <c r="E10" s="28" t="s">
        <v>25</v>
      </c>
      <c r="G10" s="92" t="s">
        <v>110</v>
      </c>
      <c r="I10" s="128">
        <v>0</v>
      </c>
      <c r="K10" s="95">
        <v>79161970</v>
      </c>
      <c r="M10" s="95">
        <v>271045699</v>
      </c>
      <c r="O10" s="95">
        <v>309722743</v>
      </c>
      <c r="Q10" s="95">
        <v>40484926</v>
      </c>
      <c r="S10" s="96">
        <f>Q10/سهام!AA11</f>
        <v>1.7110831779975755E-5</v>
      </c>
    </row>
    <row r="11" spans="1:19" ht="27" thickBot="1">
      <c r="K11" s="97">
        <f>SUM(K8:K10)</f>
        <v>23624315597</v>
      </c>
      <c r="L11" s="94"/>
      <c r="M11" s="97">
        <f>SUM(M8:M10)</f>
        <v>233057619386</v>
      </c>
      <c r="N11" s="94"/>
      <c r="O11" s="97">
        <f>SUM(O8:O10)</f>
        <v>148726482636</v>
      </c>
      <c r="P11" s="94"/>
      <c r="Q11" s="97">
        <f>SUM(Q8:Q10)</f>
        <v>107955452347</v>
      </c>
      <c r="R11" s="94"/>
      <c r="S11" s="98">
        <f>SUM(S8:S10)</f>
        <v>4.5627046097125284E-2</v>
      </c>
    </row>
    <row r="12" spans="1:19" ht="25.5" thickTop="1">
      <c r="M12" s="61"/>
    </row>
    <row r="13" spans="1:19">
      <c r="K13" s="95"/>
      <c r="M13" s="95"/>
      <c r="N13" s="95"/>
      <c r="O13" s="95"/>
      <c r="P13" s="95"/>
      <c r="Q13" s="95"/>
      <c r="R13" s="95"/>
      <c r="S13" s="99"/>
    </row>
    <row r="14" spans="1:19" ht="30">
      <c r="K14" s="58"/>
      <c r="M14" s="58"/>
      <c r="O14" s="58"/>
      <c r="Q14" s="58"/>
    </row>
    <row r="15" spans="1:19">
      <c r="M15" s="61"/>
    </row>
    <row r="16" spans="1:19">
      <c r="M16" s="61"/>
    </row>
    <row r="17" spans="13:13">
      <c r="M17" s="61"/>
    </row>
    <row r="18" spans="13:13">
      <c r="M18" s="61"/>
    </row>
    <row r="19" spans="13:13">
      <c r="M19" s="61"/>
    </row>
    <row r="20" spans="13:13">
      <c r="M20" s="61"/>
    </row>
    <row r="21" spans="13:13">
      <c r="M21" s="61"/>
    </row>
    <row r="22" spans="13:13">
      <c r="M22" s="61"/>
    </row>
    <row r="23" spans="13:13">
      <c r="M23" s="61"/>
    </row>
    <row r="24" spans="13:13">
      <c r="M24" s="61"/>
    </row>
    <row r="25" spans="13:13">
      <c r="M25" s="61"/>
    </row>
    <row r="26" spans="13:13">
      <c r="M26" s="61"/>
    </row>
    <row r="27" spans="13:13">
      <c r="M27" s="61"/>
    </row>
    <row r="28" spans="13:13">
      <c r="M28" s="61"/>
    </row>
    <row r="29" spans="13:13">
      <c r="M29" s="61"/>
    </row>
    <row r="30" spans="13:13">
      <c r="M30" s="61"/>
    </row>
    <row r="31" spans="13:13">
      <c r="M31" s="61"/>
    </row>
    <row r="32" spans="13:13">
      <c r="M32" s="61"/>
    </row>
    <row r="33" spans="13:13">
      <c r="M33" s="61"/>
    </row>
    <row r="34" spans="13:13">
      <c r="M34" s="61"/>
    </row>
    <row r="35" spans="13:13">
      <c r="M35" s="61"/>
    </row>
    <row r="36" spans="13:13">
      <c r="M36" s="61"/>
    </row>
    <row r="37" spans="13:13">
      <c r="M37" s="61"/>
    </row>
    <row r="38" spans="13:13">
      <c r="M38" s="61"/>
    </row>
    <row r="39" spans="13:13">
      <c r="M39" s="61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7"/>
  <sheetViews>
    <sheetView rightToLeft="1" view="pageBreakPreview" topLeftCell="A4" zoomScale="80" zoomScaleNormal="100" zoomScaleSheetLayoutView="80" workbookViewId="0">
      <selection activeCell="E11" sqref="E11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57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2.42578125" style="1" bestFit="1" customWidth="1"/>
    <col min="11" max="11" width="23.140625" style="1" bestFit="1" customWidth="1"/>
    <col min="12" max="12" width="19.140625" style="1" bestFit="1" customWidth="1"/>
    <col min="13" max="13" width="17.28515625" style="1" bestFit="1" customWidth="1"/>
    <col min="14" max="14" width="23.5703125" style="1" bestFit="1" customWidth="1"/>
    <col min="15" max="16384" width="9.140625" style="1"/>
  </cols>
  <sheetData>
    <row r="2" spans="1:14" ht="30">
      <c r="A2" s="172" t="s">
        <v>67</v>
      </c>
      <c r="B2" s="172"/>
      <c r="C2" s="172"/>
      <c r="D2" s="172"/>
      <c r="E2" s="172"/>
      <c r="F2" s="172"/>
      <c r="G2" s="172"/>
      <c r="H2" s="172"/>
      <c r="I2" s="172"/>
    </row>
    <row r="3" spans="1:14" ht="30">
      <c r="A3" s="172" t="s">
        <v>29</v>
      </c>
      <c r="B3" s="172" t="s">
        <v>29</v>
      </c>
      <c r="C3" s="172"/>
      <c r="D3" s="172"/>
      <c r="E3" s="172" t="s">
        <v>29</v>
      </c>
      <c r="F3" s="172" t="s">
        <v>29</v>
      </c>
      <c r="G3" s="172" t="s">
        <v>29</v>
      </c>
      <c r="H3" s="172"/>
      <c r="I3" s="172"/>
    </row>
    <row r="4" spans="1:14" ht="30">
      <c r="A4" s="172" t="str">
        <f>سهام!A4</f>
        <v>برای ماه منتهی به 1401/02/31</v>
      </c>
      <c r="B4" s="172" t="s">
        <v>2</v>
      </c>
      <c r="C4" s="172"/>
      <c r="D4" s="172"/>
      <c r="E4" s="172" t="s">
        <v>2</v>
      </c>
      <c r="F4" s="172" t="s">
        <v>2</v>
      </c>
      <c r="G4" s="172" t="s">
        <v>2</v>
      </c>
      <c r="H4" s="172"/>
      <c r="I4" s="172"/>
    </row>
    <row r="5" spans="1:14" ht="30">
      <c r="A5" s="10"/>
      <c r="B5" s="10"/>
      <c r="C5" s="72"/>
      <c r="D5" s="10"/>
      <c r="E5" s="10"/>
      <c r="F5" s="10"/>
      <c r="G5" s="10"/>
      <c r="H5" s="10"/>
      <c r="I5" s="10"/>
    </row>
    <row r="6" spans="1:14" ht="31.5">
      <c r="A6" s="173" t="s">
        <v>75</v>
      </c>
      <c r="B6" s="173"/>
      <c r="C6" s="173"/>
      <c r="D6" s="173"/>
      <c r="E6" s="173"/>
      <c r="F6" s="173"/>
      <c r="G6" s="173"/>
      <c r="J6" s="145">
        <v>2366040793375</v>
      </c>
      <c r="K6" s="159" t="s">
        <v>115</v>
      </c>
    </row>
    <row r="7" spans="1:14" ht="28.5">
      <c r="A7" s="14"/>
      <c r="B7" s="14"/>
      <c r="C7" s="174" t="s">
        <v>124</v>
      </c>
      <c r="D7" s="174"/>
      <c r="E7" s="174"/>
      <c r="F7" s="174"/>
      <c r="G7" s="174"/>
      <c r="H7" s="174"/>
      <c r="I7" s="174"/>
    </row>
    <row r="8" spans="1:14" ht="64.5" customHeight="1" thickBot="1">
      <c r="A8" s="2" t="s">
        <v>33</v>
      </c>
      <c r="C8" s="73" t="s">
        <v>71</v>
      </c>
      <c r="E8" s="2" t="s">
        <v>22</v>
      </c>
      <c r="G8" s="2" t="s">
        <v>52</v>
      </c>
      <c r="I8" s="19" t="s">
        <v>12</v>
      </c>
    </row>
    <row r="9" spans="1:14" ht="31.5">
      <c r="A9" s="3" t="s">
        <v>58</v>
      </c>
      <c r="C9" s="57" t="s">
        <v>72</v>
      </c>
      <c r="E9" s="21">
        <f>'سرمایه‌گذاری در سهام '!S33</f>
        <v>414349734886</v>
      </c>
      <c r="F9" s="18"/>
      <c r="G9" s="59">
        <f>E9/E13</f>
        <v>0.99739794009031446</v>
      </c>
      <c r="H9" s="18"/>
      <c r="I9" s="22">
        <f>E9/سهام!AA11</f>
        <v>0.17512366483544758</v>
      </c>
      <c r="J9" s="131"/>
      <c r="K9" s="131"/>
      <c r="L9" s="131"/>
      <c r="M9" s="131"/>
      <c r="N9" s="131"/>
    </row>
    <row r="10" spans="1:14" ht="31.5">
      <c r="A10" s="3" t="s">
        <v>104</v>
      </c>
      <c r="C10" s="57" t="s">
        <v>73</v>
      </c>
      <c r="E10" s="21">
        <f>'سرمایه‌گذاری در اوراق بهادار '!Q11</f>
        <v>0</v>
      </c>
      <c r="F10" s="18"/>
      <c r="G10" s="59">
        <f>E10/E13</f>
        <v>0</v>
      </c>
      <c r="H10" s="18"/>
      <c r="I10" s="22">
        <f>E10/سهام!AA11</f>
        <v>0</v>
      </c>
    </row>
    <row r="11" spans="1:14" ht="31.5">
      <c r="A11" s="3" t="s">
        <v>59</v>
      </c>
      <c r="C11" s="57" t="s">
        <v>74</v>
      </c>
      <c r="E11" s="21">
        <f>'درآمد سپرده بانکی '!I13</f>
        <v>115406676</v>
      </c>
      <c r="F11" s="18"/>
      <c r="G11" s="59">
        <f>E11/E13</f>
        <v>2.7780005928262398E-4</v>
      </c>
      <c r="H11" s="18"/>
      <c r="I11" s="22">
        <f>E11/سهام!AA11</f>
        <v>4.8776283284355401E-5</v>
      </c>
    </row>
    <row r="12" spans="1:14" ht="31.5">
      <c r="A12" s="3" t="s">
        <v>66</v>
      </c>
      <c r="C12" s="57" t="s">
        <v>95</v>
      </c>
      <c r="E12" s="21">
        <f>'سایر درآمدها '!E13</f>
        <v>965568921</v>
      </c>
      <c r="F12" s="18"/>
      <c r="G12" s="59">
        <f>E12/E13</f>
        <v>2.3242598504029286E-3</v>
      </c>
      <c r="H12" s="18"/>
      <c r="I12" s="22">
        <f>E12/سهام!AA11</f>
        <v>4.0809479012518632E-4</v>
      </c>
    </row>
    <row r="13" spans="1:14" ht="32.25" thickBot="1">
      <c r="E13" s="20">
        <f>SUM(E9:E12)</f>
        <v>415430710483</v>
      </c>
      <c r="F13" s="18"/>
      <c r="G13" s="55">
        <f>SUM(G9:G12)</f>
        <v>1</v>
      </c>
      <c r="H13" s="18"/>
      <c r="I13" s="23">
        <f>SUM(I9:I12)</f>
        <v>0.17558053590885714</v>
      </c>
    </row>
    <row r="14" spans="1:14" ht="32.25" thickTop="1">
      <c r="F14" s="18"/>
      <c r="H14" s="18"/>
      <c r="I14" s="5"/>
    </row>
    <row r="16" spans="1:14">
      <c r="E16" s="131"/>
    </row>
    <row r="17" spans="5:9">
      <c r="E17" s="147"/>
      <c r="I17" s="6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38"/>
  <sheetViews>
    <sheetView rightToLeft="1" view="pageBreakPreview" zoomScale="70" zoomScaleNormal="100" zoomScaleSheetLayoutView="70" workbookViewId="0">
      <selection activeCell="O9" sqref="O9"/>
    </sheetView>
  </sheetViews>
  <sheetFormatPr defaultColWidth="9.140625" defaultRowHeight="27.75"/>
  <cols>
    <col min="1" max="1" width="42" style="44" bestFit="1" customWidth="1"/>
    <col min="2" max="2" width="1" style="44" customWidth="1"/>
    <col min="3" max="3" width="23.140625" style="82" bestFit="1" customWidth="1"/>
    <col min="4" max="4" width="1" style="44" customWidth="1"/>
    <col min="5" max="5" width="19.42578125" style="44" bestFit="1" customWidth="1"/>
    <col min="6" max="6" width="1" style="44" customWidth="1"/>
    <col min="7" max="7" width="12.28515625" style="44" bestFit="1" customWidth="1"/>
    <col min="8" max="8" width="1" style="44" customWidth="1"/>
    <col min="9" max="9" width="28.140625" style="44" customWidth="1"/>
    <col min="10" max="10" width="1" style="44" customWidth="1"/>
    <col min="11" max="11" width="15.85546875" style="44" bestFit="1" customWidth="1"/>
    <col min="12" max="12" width="1" style="44" customWidth="1"/>
    <col min="13" max="13" width="23.140625" style="44" bestFit="1" customWidth="1"/>
    <col min="14" max="14" width="1" style="44" customWidth="1"/>
    <col min="15" max="15" width="27" style="44" bestFit="1" customWidth="1"/>
    <col min="16" max="16" width="1" style="44" customWidth="1"/>
    <col min="17" max="17" width="15.85546875" style="44" bestFit="1" customWidth="1"/>
    <col min="18" max="18" width="1" style="44" customWidth="1"/>
    <col min="19" max="19" width="25.42578125" style="44" bestFit="1" customWidth="1"/>
    <col min="20" max="20" width="1" style="44" customWidth="1"/>
    <col min="21" max="21" width="9.140625" style="44" customWidth="1"/>
    <col min="22" max="16384" width="9.140625" style="44"/>
  </cols>
  <sheetData>
    <row r="2" spans="1:19" ht="30">
      <c r="A2" s="176" t="s">
        <v>67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ht="30">
      <c r="A3" s="176" t="s">
        <v>29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4" spans="1:19" ht="30">
      <c r="A4" s="176" t="str">
        <f>'جمع درآمدها'!A4:I4</f>
        <v>برای ماه منتهی به 1401/02/31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</row>
    <row r="5" spans="1:19" ht="36">
      <c r="A5" s="175" t="s">
        <v>76</v>
      </c>
      <c r="B5" s="175"/>
      <c r="C5" s="175"/>
      <c r="D5" s="175"/>
      <c r="E5" s="175"/>
      <c r="F5" s="175"/>
      <c r="G5" s="175"/>
      <c r="H5" s="175"/>
      <c r="I5" s="175"/>
    </row>
    <row r="6" spans="1:19" ht="30.75" thickBot="1">
      <c r="A6" s="177" t="s">
        <v>30</v>
      </c>
      <c r="B6" s="177"/>
      <c r="C6" s="177"/>
      <c r="D6" s="177"/>
      <c r="E6" s="177"/>
      <c r="F6" s="177"/>
      <c r="G6" s="177"/>
      <c r="I6" s="177" t="s">
        <v>125</v>
      </c>
      <c r="J6" s="177"/>
      <c r="K6" s="177"/>
      <c r="L6" s="177"/>
      <c r="M6" s="177"/>
      <c r="O6" s="178" t="s">
        <v>126</v>
      </c>
      <c r="P6" s="178" t="s">
        <v>32</v>
      </c>
      <c r="Q6" s="178" t="s">
        <v>32</v>
      </c>
      <c r="R6" s="178" t="s">
        <v>32</v>
      </c>
      <c r="S6" s="178" t="s">
        <v>32</v>
      </c>
    </row>
    <row r="7" spans="1:19" ht="30">
      <c r="A7" s="100" t="s">
        <v>33</v>
      </c>
      <c r="C7" s="100" t="s">
        <v>34</v>
      </c>
      <c r="E7" s="100" t="s">
        <v>14</v>
      </c>
      <c r="G7" s="100" t="s">
        <v>15</v>
      </c>
      <c r="I7" s="100" t="s">
        <v>35</v>
      </c>
      <c r="K7" s="100" t="s">
        <v>36</v>
      </c>
      <c r="M7" s="100" t="s">
        <v>37</v>
      </c>
      <c r="O7" s="100" t="s">
        <v>35</v>
      </c>
      <c r="Q7" s="100" t="s">
        <v>36</v>
      </c>
      <c r="S7" s="100" t="s">
        <v>37</v>
      </c>
    </row>
    <row r="8" spans="1:19" ht="30">
      <c r="A8" s="47" t="s">
        <v>26</v>
      </c>
      <c r="C8" s="83">
        <v>30</v>
      </c>
      <c r="E8" s="82" t="s">
        <v>111</v>
      </c>
      <c r="G8" s="129">
        <v>0</v>
      </c>
      <c r="I8" s="24">
        <v>62685</v>
      </c>
      <c r="K8" s="24">
        <v>0</v>
      </c>
      <c r="M8" s="24">
        <v>62685</v>
      </c>
      <c r="O8" s="24">
        <v>183943</v>
      </c>
      <c r="Q8" s="24">
        <v>0</v>
      </c>
      <c r="S8" s="24">
        <v>183943</v>
      </c>
    </row>
    <row r="9" spans="1:19" ht="30">
      <c r="A9" s="47" t="s">
        <v>63</v>
      </c>
      <c r="C9" s="83">
        <v>17</v>
      </c>
      <c r="E9" s="82" t="s">
        <v>111</v>
      </c>
      <c r="G9" s="129">
        <v>0</v>
      </c>
      <c r="I9" s="24">
        <v>8689036</v>
      </c>
      <c r="K9" s="24">
        <v>0</v>
      </c>
      <c r="M9" s="24">
        <v>8689036</v>
      </c>
      <c r="O9" s="24">
        <v>115139513</v>
      </c>
      <c r="Q9" s="24">
        <v>0</v>
      </c>
      <c r="S9" s="24">
        <v>115139513</v>
      </c>
    </row>
    <row r="10" spans="1:19" ht="30">
      <c r="A10" s="47" t="s">
        <v>108</v>
      </c>
      <c r="C10" s="83">
        <v>1</v>
      </c>
      <c r="E10" s="82" t="s">
        <v>111</v>
      </c>
      <c r="G10" s="129">
        <v>0</v>
      </c>
      <c r="I10" s="24">
        <v>8295</v>
      </c>
      <c r="K10" s="24">
        <v>0</v>
      </c>
      <c r="M10" s="24">
        <v>8295</v>
      </c>
      <c r="O10" s="24">
        <v>83220</v>
      </c>
      <c r="Q10" s="24">
        <v>0</v>
      </c>
      <c r="S10" s="24">
        <v>83220</v>
      </c>
    </row>
    <row r="11" spans="1:19" ht="30.75" thickBot="1">
      <c r="A11" s="153"/>
      <c r="C11" s="153"/>
      <c r="E11" s="153" t="s">
        <v>38</v>
      </c>
      <c r="G11" s="153"/>
      <c r="I11" s="101">
        <f>SUM(I8:I10)</f>
        <v>8760016</v>
      </c>
      <c r="J11" s="48"/>
      <c r="K11" s="102">
        <f>SUM(K8:K10)</f>
        <v>0</v>
      </c>
      <c r="L11" s="101"/>
      <c r="M11" s="101">
        <f>SUM(M8:M10)</f>
        <v>8760016</v>
      </c>
      <c r="N11" s="101"/>
      <c r="O11" s="101">
        <f>SUM(O8:O10)</f>
        <v>115406676</v>
      </c>
      <c r="P11" s="101"/>
      <c r="Q11" s="102">
        <f>SUM(Q8:Q10)</f>
        <v>0</v>
      </c>
      <c r="R11" s="101"/>
      <c r="S11" s="101">
        <f>SUM(S8:S10)</f>
        <v>115406676</v>
      </c>
    </row>
    <row r="12" spans="1:19" ht="28.5" thickTop="1">
      <c r="E12" s="44" t="s">
        <v>38</v>
      </c>
      <c r="I12" s="42"/>
      <c r="M12" s="49"/>
    </row>
    <row r="13" spans="1:19">
      <c r="I13" s="51"/>
      <c r="M13" s="49"/>
    </row>
    <row r="14" spans="1:19">
      <c r="M14" s="49"/>
    </row>
    <row r="15" spans="1:19">
      <c r="M15" s="49"/>
    </row>
    <row r="16" spans="1:19">
      <c r="M16" s="49"/>
    </row>
    <row r="17" spans="13:13">
      <c r="M17" s="49"/>
    </row>
    <row r="18" spans="13:13">
      <c r="M18" s="49"/>
    </row>
    <row r="19" spans="13:13">
      <c r="M19" s="49"/>
    </row>
    <row r="20" spans="13:13">
      <c r="M20" s="49"/>
    </row>
    <row r="21" spans="13:13">
      <c r="M21" s="49"/>
    </row>
    <row r="22" spans="13:13">
      <c r="M22" s="49"/>
    </row>
    <row r="23" spans="13:13">
      <c r="M23" s="49"/>
    </row>
    <row r="24" spans="13:13">
      <c r="M24" s="49"/>
    </row>
    <row r="25" spans="13:13">
      <c r="M25" s="49"/>
    </row>
    <row r="26" spans="13:13">
      <c r="M26" s="49"/>
    </row>
    <row r="27" spans="13:13">
      <c r="M27" s="49"/>
    </row>
    <row r="28" spans="13:13">
      <c r="M28" s="49"/>
    </row>
    <row r="29" spans="13:13">
      <c r="M29" s="49"/>
    </row>
    <row r="30" spans="13:13">
      <c r="M30" s="49"/>
    </row>
    <row r="31" spans="13:13">
      <c r="M31" s="49"/>
    </row>
    <row r="32" spans="13:13">
      <c r="M32" s="49"/>
    </row>
    <row r="33" spans="13:13">
      <c r="M33" s="49"/>
    </row>
    <row r="34" spans="13:13">
      <c r="M34" s="49"/>
    </row>
    <row r="35" spans="13:13">
      <c r="M35" s="49"/>
    </row>
    <row r="36" spans="13:13">
      <c r="M36" s="49"/>
    </row>
    <row r="37" spans="13:13">
      <c r="M37" s="49"/>
    </row>
    <row r="38" spans="13:13">
      <c r="M38" s="49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29"/>
  <sheetViews>
    <sheetView rightToLeft="1" view="pageBreakPreview" zoomScale="60" zoomScaleNormal="100" workbookViewId="0">
      <selection activeCell="O9" sqref="O9"/>
    </sheetView>
  </sheetViews>
  <sheetFormatPr defaultColWidth="9.140625" defaultRowHeight="27.75"/>
  <cols>
    <col min="1" max="1" width="40.42578125" style="44" bestFit="1" customWidth="1"/>
    <col min="2" max="2" width="1" style="44" customWidth="1"/>
    <col min="3" max="3" width="16.5703125" style="82" bestFit="1" customWidth="1"/>
    <col min="4" max="4" width="1" style="82" customWidth="1"/>
    <col min="5" max="5" width="19.7109375" style="82" bestFit="1" customWidth="1"/>
    <col min="6" max="6" width="1" style="44" customWidth="1"/>
    <col min="7" max="7" width="15.42578125" style="44" customWidth="1"/>
    <col min="8" max="8" width="1" style="44" customWidth="1"/>
    <col min="9" max="9" width="28.42578125" style="44" bestFit="1" customWidth="1"/>
    <col min="10" max="10" width="1" style="44" customWidth="1"/>
    <col min="11" max="11" width="25.140625" style="44" customWidth="1"/>
    <col min="12" max="12" width="1" style="44" customWidth="1"/>
    <col min="13" max="13" width="29.42578125" style="44" customWidth="1"/>
    <col min="14" max="14" width="1" style="44" customWidth="1"/>
    <col min="15" max="15" width="27" style="44" bestFit="1" customWidth="1"/>
    <col min="16" max="16" width="1" style="44" customWidth="1"/>
    <col min="17" max="17" width="23.7109375" style="44" bestFit="1" customWidth="1"/>
    <col min="18" max="18" width="1" style="44" customWidth="1"/>
    <col min="19" max="19" width="23.85546875" style="44" customWidth="1"/>
    <col min="20" max="21" width="22.5703125" style="44" bestFit="1" customWidth="1"/>
    <col min="22" max="22" width="8.5703125" style="44" customWidth="1"/>
    <col min="23" max="23" width="22.5703125" style="44" bestFit="1" customWidth="1"/>
    <col min="24" max="24" width="12.85546875" style="44" customWidth="1"/>
    <col min="25" max="16384" width="9.140625" style="44"/>
  </cols>
  <sheetData>
    <row r="2" spans="1:22" ht="30">
      <c r="A2" s="176" t="s">
        <v>67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22" ht="30">
      <c r="A3" s="176" t="s">
        <v>29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4" spans="1:22" ht="30">
      <c r="A4" s="176" t="str">
        <f>'جمع درآمدها'!A4:I4</f>
        <v>برای ماه منتهی به 1401/02/31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</row>
    <row r="5" spans="1:22" ht="30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</row>
    <row r="6" spans="1:22" ht="36">
      <c r="A6" s="179" t="s">
        <v>77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</row>
    <row r="7" spans="1:22" ht="30.75" thickBot="1">
      <c r="A7" s="177" t="s">
        <v>3</v>
      </c>
      <c r="C7" s="178" t="s">
        <v>39</v>
      </c>
      <c r="D7" s="178" t="s">
        <v>39</v>
      </c>
      <c r="E7" s="178" t="s">
        <v>39</v>
      </c>
      <c r="F7" s="178" t="s">
        <v>39</v>
      </c>
      <c r="G7" s="178" t="s">
        <v>39</v>
      </c>
      <c r="I7" s="178" t="str">
        <f>'سود اوراق بهادار و سپرده بانکی '!I6:M6</f>
        <v>طی اردیبهشت ماه</v>
      </c>
      <c r="J7" s="178" t="s">
        <v>31</v>
      </c>
      <c r="K7" s="178" t="s">
        <v>31</v>
      </c>
      <c r="L7" s="178" t="s">
        <v>31</v>
      </c>
      <c r="M7" s="178" t="s">
        <v>31</v>
      </c>
      <c r="O7" s="178" t="str">
        <f>'سود اوراق بهادار و سپرده بانکی '!O6:S6</f>
        <v>از ابتدای سال مالی تا پایان اردیبهشت ماه</v>
      </c>
      <c r="P7" s="178" t="s">
        <v>32</v>
      </c>
      <c r="Q7" s="178" t="s">
        <v>32</v>
      </c>
      <c r="R7" s="178" t="s">
        <v>32</v>
      </c>
      <c r="S7" s="178" t="s">
        <v>32</v>
      </c>
    </row>
    <row r="8" spans="1:22" s="45" customFormat="1" ht="90">
      <c r="A8" s="177" t="s">
        <v>3</v>
      </c>
      <c r="C8" s="46" t="s">
        <v>40</v>
      </c>
      <c r="D8" s="81"/>
      <c r="E8" s="46" t="s">
        <v>41</v>
      </c>
      <c r="G8" s="46" t="s">
        <v>42</v>
      </c>
      <c r="I8" s="46" t="s">
        <v>43</v>
      </c>
      <c r="K8" s="46" t="s">
        <v>36</v>
      </c>
      <c r="M8" s="46" t="s">
        <v>44</v>
      </c>
      <c r="O8" s="46" t="s">
        <v>43</v>
      </c>
      <c r="Q8" s="46" t="s">
        <v>36</v>
      </c>
      <c r="S8" s="46" t="s">
        <v>44</v>
      </c>
    </row>
    <row r="9" spans="1:22" s="45" customFormat="1" ht="30">
      <c r="A9" s="47" t="s">
        <v>99</v>
      </c>
      <c r="B9" s="44"/>
      <c r="C9" s="82" t="s">
        <v>128</v>
      </c>
      <c r="D9" s="82"/>
      <c r="E9" s="36">
        <v>1536666</v>
      </c>
      <c r="F9" s="36"/>
      <c r="G9" s="36">
        <v>200</v>
      </c>
      <c r="H9" s="36"/>
      <c r="I9" s="36">
        <v>307333200</v>
      </c>
      <c r="J9" s="36"/>
      <c r="K9" s="36">
        <v>-21168358</v>
      </c>
      <c r="L9" s="36"/>
      <c r="M9" s="36">
        <f>I9+K9</f>
        <v>286164842</v>
      </c>
      <c r="N9" s="36"/>
      <c r="O9" s="36">
        <v>307333200</v>
      </c>
      <c r="P9" s="36"/>
      <c r="Q9" s="36">
        <v>-21168358</v>
      </c>
      <c r="R9" s="36"/>
      <c r="S9" s="36">
        <f>O9+Q9</f>
        <v>286164842</v>
      </c>
      <c r="T9" s="60"/>
      <c r="U9" s="60"/>
      <c r="V9" s="60"/>
    </row>
    <row r="10" spans="1:22" s="45" customFormat="1" ht="28.5" thickBot="1">
      <c r="A10" s="44"/>
      <c r="B10" s="44"/>
      <c r="C10" s="82"/>
      <c r="D10" s="82"/>
      <c r="E10" s="83"/>
      <c r="F10" s="44"/>
      <c r="G10" s="24"/>
      <c r="H10" s="44"/>
      <c r="I10" s="48">
        <f>SUM(I9:I9)</f>
        <v>307333200</v>
      </c>
      <c r="J10" s="50" t="e">
        <f>SUM(#REF!)</f>
        <v>#REF!</v>
      </c>
      <c r="K10" s="48">
        <f>SUM(K9:K9)</f>
        <v>-21168358</v>
      </c>
      <c r="L10" s="50" t="e">
        <f>SUM(#REF!)</f>
        <v>#REF!</v>
      </c>
      <c r="M10" s="48">
        <f>SUM(M9:M9)</f>
        <v>286164842</v>
      </c>
      <c r="N10" s="50" t="e">
        <f>SUM(#REF!)</f>
        <v>#REF!</v>
      </c>
      <c r="O10" s="48">
        <f>SUM(O9:O9)</f>
        <v>307333200</v>
      </c>
      <c r="P10" s="50" t="e">
        <f>SUM(#REF!)</f>
        <v>#REF!</v>
      </c>
      <c r="Q10" s="48">
        <f>SUM(Q9:Q9)</f>
        <v>-21168358</v>
      </c>
      <c r="R10" s="50" t="e">
        <f>SUM(#REF!)</f>
        <v>#REF!</v>
      </c>
      <c r="S10" s="48">
        <f>SUM(S9:S9)</f>
        <v>286164842</v>
      </c>
    </row>
    <row r="11" spans="1:22" s="45" customFormat="1" ht="30.75" thickTop="1">
      <c r="A11" s="47"/>
      <c r="B11" s="44"/>
      <c r="C11" s="82"/>
      <c r="D11" s="82"/>
      <c r="E11" s="83"/>
      <c r="F11" s="44"/>
      <c r="G11" s="24"/>
      <c r="H11" s="44"/>
      <c r="I11" s="24"/>
      <c r="J11" s="44"/>
      <c r="K11" s="24"/>
      <c r="L11" s="44"/>
      <c r="M11" s="49"/>
      <c r="N11" s="44"/>
      <c r="O11" s="130"/>
      <c r="P11" s="44"/>
      <c r="Q11" s="24"/>
      <c r="R11" s="44"/>
      <c r="S11" s="24"/>
    </row>
    <row r="12" spans="1:22" s="45" customFormat="1" ht="30">
      <c r="A12" s="47"/>
      <c r="B12" s="44"/>
      <c r="C12" s="82"/>
      <c r="D12" s="82"/>
      <c r="E12" s="83"/>
      <c r="F12" s="44"/>
      <c r="G12" s="24"/>
      <c r="H12" s="44"/>
      <c r="I12" s="24"/>
      <c r="J12" s="44"/>
      <c r="K12" s="24"/>
      <c r="L12" s="44"/>
      <c r="M12" s="49"/>
      <c r="N12" s="44"/>
      <c r="O12" s="24"/>
      <c r="P12" s="44"/>
      <c r="Q12" s="36"/>
      <c r="R12" s="44"/>
      <c r="S12" s="24"/>
    </row>
    <row r="13" spans="1:22" s="45" customFormat="1" ht="30">
      <c r="A13" s="47"/>
      <c r="B13" s="44"/>
      <c r="C13" s="82"/>
      <c r="D13" s="82"/>
      <c r="E13" s="84"/>
      <c r="F13" s="51"/>
      <c r="G13" s="50"/>
      <c r="H13" s="51"/>
      <c r="I13" s="50"/>
      <c r="J13" s="51"/>
      <c r="K13" s="50"/>
      <c r="L13" s="51"/>
      <c r="M13" s="52"/>
      <c r="N13" s="51"/>
      <c r="O13" s="50"/>
      <c r="P13" s="51"/>
      <c r="Q13" s="50"/>
      <c r="R13" s="51"/>
      <c r="S13" s="50"/>
    </row>
    <row r="14" spans="1:22" s="45" customFormat="1" ht="30">
      <c r="A14" s="47"/>
      <c r="B14" s="44"/>
      <c r="C14" s="82"/>
      <c r="D14" s="82"/>
      <c r="E14" s="83"/>
      <c r="F14" s="44"/>
      <c r="G14" s="24"/>
      <c r="H14" s="44"/>
      <c r="I14" s="24"/>
      <c r="J14" s="44"/>
      <c r="K14" s="24"/>
      <c r="L14" s="44"/>
      <c r="M14" s="49"/>
      <c r="N14" s="44"/>
      <c r="O14" s="24"/>
      <c r="P14" s="44"/>
      <c r="Q14" s="24"/>
      <c r="R14" s="44"/>
      <c r="S14" s="24"/>
    </row>
    <row r="15" spans="1:22" s="45" customFormat="1" ht="30">
      <c r="A15" s="47"/>
      <c r="B15" s="44"/>
      <c r="C15" s="82"/>
      <c r="D15" s="82"/>
      <c r="E15" s="83"/>
      <c r="F15" s="44"/>
      <c r="G15" s="24"/>
      <c r="H15" s="44"/>
      <c r="I15" s="24"/>
      <c r="J15" s="44"/>
      <c r="K15" s="24"/>
      <c r="L15" s="44"/>
      <c r="M15" s="49"/>
      <c r="N15" s="44"/>
      <c r="O15" s="24"/>
      <c r="P15" s="44"/>
      <c r="Q15" s="24"/>
      <c r="R15" s="44"/>
      <c r="S15" s="24"/>
    </row>
    <row r="16" spans="1:22" s="45" customFormat="1">
      <c r="A16" s="44"/>
      <c r="B16" s="44"/>
      <c r="C16" s="82"/>
      <c r="D16" s="82"/>
      <c r="E16" s="84"/>
      <c r="F16" s="51"/>
      <c r="G16" s="51"/>
      <c r="H16" s="51"/>
      <c r="I16" s="51"/>
      <c r="J16" s="51"/>
      <c r="K16" s="51"/>
      <c r="L16" s="51"/>
      <c r="M16" s="52"/>
      <c r="N16" s="51"/>
      <c r="O16" s="50"/>
      <c r="P16" s="51"/>
      <c r="Q16" s="50"/>
      <c r="R16" s="51"/>
      <c r="S16" s="50"/>
    </row>
    <row r="17" spans="1:19" s="45" customFormat="1">
      <c r="A17" s="44"/>
      <c r="B17" s="44"/>
      <c r="C17" s="82"/>
      <c r="D17" s="82"/>
      <c r="E17" s="82"/>
      <c r="F17" s="44"/>
      <c r="G17" s="44"/>
      <c r="H17" s="44"/>
      <c r="I17" s="44"/>
      <c r="J17" s="44"/>
      <c r="K17" s="44"/>
      <c r="L17" s="44"/>
      <c r="M17" s="49"/>
      <c r="N17" s="44"/>
      <c r="O17" s="44"/>
      <c r="P17" s="44"/>
      <c r="Q17" s="44"/>
      <c r="R17" s="44"/>
      <c r="S17" s="44"/>
    </row>
    <row r="18" spans="1:19" s="45" customFormat="1">
      <c r="A18" s="44"/>
      <c r="B18" s="44"/>
      <c r="C18" s="82"/>
      <c r="D18" s="82"/>
      <c r="E18" s="82"/>
      <c r="F18" s="44"/>
      <c r="G18" s="44"/>
      <c r="H18" s="44"/>
      <c r="I18" s="44"/>
      <c r="J18" s="44"/>
      <c r="K18" s="44"/>
      <c r="L18" s="44"/>
      <c r="M18" s="49"/>
      <c r="N18" s="44"/>
      <c r="O18" s="44"/>
      <c r="P18" s="44"/>
      <c r="Q18" s="44"/>
      <c r="R18" s="44"/>
      <c r="S18" s="44"/>
    </row>
    <row r="19" spans="1:19" s="45" customFormat="1">
      <c r="A19" s="44"/>
      <c r="B19" s="44"/>
      <c r="C19" s="82"/>
      <c r="D19" s="82"/>
      <c r="E19" s="82"/>
      <c r="F19" s="44"/>
      <c r="G19" s="44"/>
      <c r="H19" s="44"/>
      <c r="I19" s="44"/>
      <c r="J19" s="44"/>
      <c r="K19" s="44"/>
      <c r="L19" s="44"/>
      <c r="M19" s="49"/>
      <c r="N19" s="44"/>
      <c r="O19" s="44"/>
      <c r="P19" s="44"/>
      <c r="Q19" s="44"/>
      <c r="R19" s="44"/>
      <c r="S19" s="44"/>
    </row>
    <row r="20" spans="1:19" s="45" customFormat="1">
      <c r="A20" s="44"/>
      <c r="B20" s="44"/>
      <c r="C20" s="82"/>
      <c r="D20" s="82"/>
      <c r="E20" s="82"/>
      <c r="F20" s="44"/>
      <c r="G20" s="44"/>
      <c r="H20" s="44"/>
      <c r="I20" s="44"/>
      <c r="J20" s="44"/>
      <c r="K20" s="44"/>
      <c r="L20" s="44"/>
      <c r="M20" s="49"/>
      <c r="N20" s="44"/>
      <c r="O20" s="44"/>
      <c r="P20" s="44"/>
      <c r="Q20" s="44"/>
      <c r="R20" s="44"/>
      <c r="S20" s="44"/>
    </row>
    <row r="21" spans="1:19" s="45" customFormat="1">
      <c r="A21" s="44"/>
      <c r="B21" s="44"/>
      <c r="C21" s="82"/>
      <c r="D21" s="82"/>
      <c r="E21" s="82"/>
      <c r="F21" s="44"/>
      <c r="G21" s="44"/>
      <c r="H21" s="44"/>
      <c r="I21" s="44"/>
      <c r="J21" s="44"/>
      <c r="K21" s="44"/>
      <c r="L21" s="44"/>
      <c r="M21" s="49"/>
      <c r="N21" s="44"/>
      <c r="O21" s="44"/>
      <c r="P21" s="44"/>
      <c r="Q21" s="44"/>
      <c r="R21" s="44"/>
      <c r="S21" s="44"/>
    </row>
    <row r="22" spans="1:19" s="45" customFormat="1">
      <c r="A22" s="44"/>
      <c r="B22" s="44"/>
      <c r="C22" s="82"/>
      <c r="D22" s="82"/>
      <c r="E22" s="82"/>
      <c r="F22" s="44"/>
      <c r="G22" s="44"/>
      <c r="H22" s="44"/>
      <c r="I22" s="44"/>
      <c r="J22" s="44"/>
      <c r="K22" s="44"/>
      <c r="L22" s="44"/>
      <c r="M22" s="49"/>
      <c r="N22" s="44"/>
      <c r="O22" s="44"/>
      <c r="P22" s="44"/>
      <c r="Q22" s="44"/>
      <c r="R22" s="44"/>
      <c r="S22" s="44"/>
    </row>
    <row r="23" spans="1:19">
      <c r="M23" s="49"/>
    </row>
    <row r="24" spans="1:19">
      <c r="M24" s="49"/>
    </row>
    <row r="25" spans="1:19">
      <c r="M25" s="49"/>
    </row>
    <row r="26" spans="1:19">
      <c r="M26" s="49"/>
    </row>
    <row r="27" spans="1:19">
      <c r="M27" s="49"/>
    </row>
    <row r="28" spans="1:19">
      <c r="M28" s="49"/>
    </row>
    <row r="29" spans="1:19">
      <c r="M29" s="49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2"/>
  <sheetViews>
    <sheetView rightToLeft="1" view="pageBreakPreview" zoomScale="60" zoomScaleNormal="100" workbookViewId="0">
      <selection activeCell="K15" sqref="K15"/>
    </sheetView>
  </sheetViews>
  <sheetFormatPr defaultColWidth="9.140625" defaultRowHeight="27.75"/>
  <cols>
    <col min="1" max="1" width="48.5703125" style="112" bestFit="1" customWidth="1"/>
    <col min="2" max="2" width="1" style="112" customWidth="1"/>
    <col min="3" max="3" width="21.140625" style="113" bestFit="1" customWidth="1"/>
    <col min="4" max="4" width="1" style="112" customWidth="1"/>
    <col min="5" max="5" width="29.85546875" style="112" bestFit="1" customWidth="1"/>
    <col min="6" max="6" width="1" style="112" customWidth="1"/>
    <col min="7" max="7" width="33.42578125" style="112" customWidth="1"/>
    <col min="8" max="8" width="1" style="112" customWidth="1"/>
    <col min="9" max="9" width="28.85546875" style="112" customWidth="1"/>
    <col min="10" max="10" width="1" style="112" customWidth="1"/>
    <col min="11" max="11" width="21.7109375" style="113" customWidth="1"/>
    <col min="12" max="12" width="1" style="112" customWidth="1"/>
    <col min="13" max="13" width="30.85546875" style="112" customWidth="1"/>
    <col min="14" max="14" width="1" style="112" customWidth="1"/>
    <col min="15" max="15" width="32.5703125" style="112" bestFit="1" customWidth="1"/>
    <col min="16" max="16" width="1" style="112" customWidth="1"/>
    <col min="17" max="17" width="30.5703125" style="114" customWidth="1"/>
    <col min="18" max="18" width="1" style="112" customWidth="1"/>
    <col min="19" max="19" width="13.7109375" style="112" bestFit="1" customWidth="1"/>
    <col min="20" max="20" width="9.5703125" style="112" bestFit="1" customWidth="1"/>
    <col min="21" max="21" width="30" style="112" customWidth="1"/>
    <col min="22" max="22" width="20.140625" style="112" bestFit="1" customWidth="1"/>
    <col min="23" max="16384" width="9.140625" style="112"/>
  </cols>
  <sheetData>
    <row r="1" spans="1:22" s="108" customFormat="1" ht="33.75">
      <c r="C1" s="109"/>
      <c r="K1" s="109"/>
      <c r="Q1" s="110"/>
    </row>
    <row r="2" spans="1:22" s="111" customFormat="1" ht="42.75">
      <c r="A2" s="182" t="s">
        <v>67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</row>
    <row r="3" spans="1:22" s="111" customFormat="1" ht="42.75">
      <c r="A3" s="182" t="s">
        <v>29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</row>
    <row r="4" spans="1:22" s="111" customFormat="1" ht="42.75">
      <c r="A4" s="182" t="str">
        <f>'درآمد سود سهام '!A4:S4</f>
        <v>برای ماه منتهی به 1401/02/31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</row>
    <row r="5" spans="1:22" s="108" customFormat="1" ht="36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54"/>
    </row>
    <row r="6" spans="1:22" ht="40.5">
      <c r="A6" s="183" t="s">
        <v>78</v>
      </c>
      <c r="B6" s="183"/>
      <c r="C6" s="183"/>
      <c r="D6" s="183"/>
      <c r="E6" s="183"/>
      <c r="F6" s="183"/>
      <c r="G6" s="183"/>
      <c r="H6" s="183"/>
      <c r="I6" s="183"/>
    </row>
    <row r="7" spans="1:22" s="64" customFormat="1" ht="34.5" thickBot="1">
      <c r="A7" s="181" t="s">
        <v>3</v>
      </c>
      <c r="C7" s="180" t="s">
        <v>125</v>
      </c>
      <c r="D7" s="180" t="s">
        <v>31</v>
      </c>
      <c r="E7" s="180" t="s">
        <v>31</v>
      </c>
      <c r="F7" s="180" t="s">
        <v>31</v>
      </c>
      <c r="G7" s="180" t="s">
        <v>31</v>
      </c>
      <c r="H7" s="180" t="s">
        <v>31</v>
      </c>
      <c r="I7" s="180" t="s">
        <v>31</v>
      </c>
      <c r="K7" s="180" t="s">
        <v>126</v>
      </c>
      <c r="L7" s="180" t="s">
        <v>32</v>
      </c>
      <c r="M7" s="180" t="s">
        <v>32</v>
      </c>
      <c r="N7" s="180" t="s">
        <v>32</v>
      </c>
      <c r="O7" s="180" t="s">
        <v>32</v>
      </c>
      <c r="P7" s="180" t="s">
        <v>32</v>
      </c>
      <c r="Q7" s="180" t="s">
        <v>32</v>
      </c>
    </row>
    <row r="8" spans="1:22" s="115" customFormat="1" ht="66" customHeight="1" thickBot="1">
      <c r="A8" s="180" t="s">
        <v>3</v>
      </c>
      <c r="C8" s="199" t="s">
        <v>6</v>
      </c>
      <c r="E8" s="199" t="s">
        <v>45</v>
      </c>
      <c r="G8" s="199" t="s">
        <v>46</v>
      </c>
      <c r="I8" s="199" t="s">
        <v>48</v>
      </c>
      <c r="K8" s="199" t="s">
        <v>6</v>
      </c>
      <c r="M8" s="199" t="s">
        <v>45</v>
      </c>
      <c r="O8" s="199" t="s">
        <v>46</v>
      </c>
      <c r="Q8" s="200" t="s">
        <v>48</v>
      </c>
    </row>
    <row r="9" spans="1:22" s="64" customFormat="1" ht="40.5" customHeight="1">
      <c r="A9" s="47" t="s">
        <v>90</v>
      </c>
      <c r="B9" s="44"/>
      <c r="C9" s="24">
        <v>400000</v>
      </c>
      <c r="D9" s="44"/>
      <c r="E9" s="24">
        <v>6859945094</v>
      </c>
      <c r="F9" s="44"/>
      <c r="G9" s="24">
        <v>5522941810</v>
      </c>
      <c r="H9" s="44"/>
      <c r="I9" s="24">
        <v>1337003284</v>
      </c>
      <c r="J9" s="44"/>
      <c r="K9" s="24">
        <v>400000</v>
      </c>
      <c r="L9" s="44"/>
      <c r="M9" s="24">
        <v>6859945094</v>
      </c>
      <c r="N9" s="44"/>
      <c r="O9" s="24">
        <v>5522941810</v>
      </c>
      <c r="P9" s="44"/>
      <c r="Q9" s="24">
        <v>1337003284</v>
      </c>
      <c r="S9" s="201"/>
      <c r="T9" s="198"/>
      <c r="U9" s="201"/>
      <c r="V9" s="70"/>
    </row>
    <row r="10" spans="1:22" s="64" customFormat="1" ht="40.5" customHeight="1">
      <c r="A10" s="47" t="s">
        <v>86</v>
      </c>
      <c r="B10" s="44"/>
      <c r="C10" s="24">
        <v>2000000</v>
      </c>
      <c r="D10" s="44"/>
      <c r="E10" s="24">
        <v>37634733136</v>
      </c>
      <c r="F10" s="44"/>
      <c r="G10" s="24">
        <v>28728045049</v>
      </c>
      <c r="H10" s="44"/>
      <c r="I10" s="24">
        <v>8906688087</v>
      </c>
      <c r="J10" s="44"/>
      <c r="K10" s="24">
        <v>2000000</v>
      </c>
      <c r="L10" s="44"/>
      <c r="M10" s="24">
        <v>37634733136</v>
      </c>
      <c r="N10" s="44"/>
      <c r="O10" s="24">
        <v>28728045049</v>
      </c>
      <c r="P10" s="44"/>
      <c r="Q10" s="24">
        <v>8906688087</v>
      </c>
      <c r="S10" s="201"/>
      <c r="T10" s="198"/>
      <c r="U10" s="201"/>
      <c r="V10" s="70"/>
    </row>
    <row r="11" spans="1:22" s="64" customFormat="1" ht="40.5" customHeight="1">
      <c r="A11" s="47" t="s">
        <v>85</v>
      </c>
      <c r="B11" s="44"/>
      <c r="C11" s="24">
        <v>250000</v>
      </c>
      <c r="D11" s="44"/>
      <c r="E11" s="24">
        <v>19672950276</v>
      </c>
      <c r="F11" s="44"/>
      <c r="G11" s="24">
        <v>15589189134</v>
      </c>
      <c r="H11" s="44"/>
      <c r="I11" s="24">
        <v>4083761142</v>
      </c>
      <c r="J11" s="44"/>
      <c r="K11" s="24">
        <v>650000</v>
      </c>
      <c r="L11" s="44"/>
      <c r="M11" s="24">
        <v>45860203593</v>
      </c>
      <c r="N11" s="44"/>
      <c r="O11" s="24">
        <v>40531891708</v>
      </c>
      <c r="P11" s="44"/>
      <c r="Q11" s="24">
        <v>5328311885</v>
      </c>
      <c r="S11" s="201"/>
      <c r="T11" s="198"/>
      <c r="U11" s="201"/>
      <c r="V11" s="70"/>
    </row>
    <row r="12" spans="1:22" s="64" customFormat="1" ht="40.5" customHeight="1">
      <c r="A12" s="47" t="s">
        <v>100</v>
      </c>
      <c r="B12" s="44"/>
      <c r="C12" s="24">
        <v>200000</v>
      </c>
      <c r="D12" s="44"/>
      <c r="E12" s="24">
        <v>4364913927</v>
      </c>
      <c r="F12" s="44"/>
      <c r="G12" s="24">
        <v>3443389209</v>
      </c>
      <c r="H12" s="44"/>
      <c r="I12" s="24">
        <v>921524718</v>
      </c>
      <c r="J12" s="44"/>
      <c r="K12" s="24">
        <v>200000</v>
      </c>
      <c r="L12" s="44"/>
      <c r="M12" s="24">
        <v>4364913927</v>
      </c>
      <c r="N12" s="44"/>
      <c r="O12" s="24">
        <v>3443389209</v>
      </c>
      <c r="P12" s="44"/>
      <c r="Q12" s="24">
        <v>921524718</v>
      </c>
      <c r="S12" s="201"/>
      <c r="T12" s="198"/>
      <c r="U12" s="201"/>
      <c r="V12" s="70"/>
    </row>
    <row r="13" spans="1:22" s="64" customFormat="1" ht="40.5" customHeight="1">
      <c r="A13" s="47" t="s">
        <v>119</v>
      </c>
      <c r="B13" s="44"/>
      <c r="C13" s="24">
        <v>4000000</v>
      </c>
      <c r="D13" s="44"/>
      <c r="E13" s="24">
        <v>38174233249</v>
      </c>
      <c r="F13" s="44"/>
      <c r="G13" s="24">
        <v>30665282981</v>
      </c>
      <c r="H13" s="44"/>
      <c r="I13" s="24">
        <v>7508950268</v>
      </c>
      <c r="J13" s="44"/>
      <c r="K13" s="24">
        <v>4000000</v>
      </c>
      <c r="L13" s="44"/>
      <c r="M13" s="24">
        <v>38174233249</v>
      </c>
      <c r="N13" s="44"/>
      <c r="O13" s="24">
        <v>30665282981</v>
      </c>
      <c r="P13" s="44"/>
      <c r="Q13" s="24">
        <v>7508950268</v>
      </c>
      <c r="S13" s="201"/>
      <c r="T13" s="198"/>
      <c r="U13" s="201"/>
      <c r="V13" s="70"/>
    </row>
    <row r="14" spans="1:22" s="64" customFormat="1" ht="40.5" customHeight="1">
      <c r="A14" s="47" t="s">
        <v>93</v>
      </c>
      <c r="B14" s="44"/>
      <c r="C14" s="24">
        <v>193684</v>
      </c>
      <c r="D14" s="44"/>
      <c r="E14" s="24">
        <v>6402770509</v>
      </c>
      <c r="F14" s="44"/>
      <c r="G14" s="24">
        <v>4794036348</v>
      </c>
      <c r="H14" s="44"/>
      <c r="I14" s="24">
        <v>1608734161</v>
      </c>
      <c r="J14" s="44"/>
      <c r="K14" s="24">
        <v>600000</v>
      </c>
      <c r="L14" s="44"/>
      <c r="M14" s="24">
        <v>18261158899</v>
      </c>
      <c r="N14" s="44"/>
      <c r="O14" s="24">
        <v>14851106998</v>
      </c>
      <c r="P14" s="44"/>
      <c r="Q14" s="24">
        <v>3410051901</v>
      </c>
      <c r="S14" s="201"/>
      <c r="T14" s="198"/>
      <c r="U14" s="201"/>
      <c r="V14" s="70"/>
    </row>
    <row r="15" spans="1:22" s="64" customFormat="1" ht="40.5" customHeight="1">
      <c r="A15" s="47" t="s">
        <v>118</v>
      </c>
      <c r="B15" s="44"/>
      <c r="C15" s="24">
        <v>5600000</v>
      </c>
      <c r="D15" s="44"/>
      <c r="E15" s="24">
        <v>19836883119</v>
      </c>
      <c r="F15" s="44"/>
      <c r="G15" s="24">
        <v>16299238963</v>
      </c>
      <c r="H15" s="44"/>
      <c r="I15" s="24">
        <v>3537644156</v>
      </c>
      <c r="J15" s="44"/>
      <c r="K15" s="24">
        <v>24000000</v>
      </c>
      <c r="L15" s="44"/>
      <c r="M15" s="24">
        <v>79768981341</v>
      </c>
      <c r="N15" s="44"/>
      <c r="O15" s="24">
        <v>69853881674</v>
      </c>
      <c r="P15" s="44"/>
      <c r="Q15" s="24">
        <v>9915099667</v>
      </c>
      <c r="S15" s="201"/>
      <c r="T15" s="198"/>
      <c r="U15" s="201"/>
      <c r="V15" s="70"/>
    </row>
    <row r="16" spans="1:22" s="64" customFormat="1" ht="40.5" customHeight="1">
      <c r="A16" s="47" t="s">
        <v>89</v>
      </c>
      <c r="B16" s="44"/>
      <c r="C16" s="24">
        <v>100000</v>
      </c>
      <c r="D16" s="44"/>
      <c r="E16" s="24">
        <v>2876780705</v>
      </c>
      <c r="F16" s="44"/>
      <c r="G16" s="24">
        <v>2328065100</v>
      </c>
      <c r="H16" s="44"/>
      <c r="I16" s="24">
        <v>548715605</v>
      </c>
      <c r="J16" s="44"/>
      <c r="K16" s="24">
        <v>600000</v>
      </c>
      <c r="L16" s="44"/>
      <c r="M16" s="24">
        <v>16884945390</v>
      </c>
      <c r="N16" s="44"/>
      <c r="O16" s="24">
        <v>13968390598</v>
      </c>
      <c r="P16" s="44"/>
      <c r="Q16" s="24">
        <v>2916554792</v>
      </c>
      <c r="S16" s="201"/>
      <c r="T16" s="198"/>
      <c r="U16" s="201"/>
      <c r="V16" s="70"/>
    </row>
    <row r="17" spans="1:22" s="64" customFormat="1" ht="40.5" customHeight="1">
      <c r="A17" s="47" t="s">
        <v>91</v>
      </c>
      <c r="B17" s="44"/>
      <c r="C17" s="24">
        <v>2400000</v>
      </c>
      <c r="D17" s="44"/>
      <c r="E17" s="24">
        <v>45245949155</v>
      </c>
      <c r="F17" s="44"/>
      <c r="G17" s="24">
        <v>41320670411</v>
      </c>
      <c r="H17" s="44"/>
      <c r="I17" s="24">
        <v>3925278744</v>
      </c>
      <c r="J17" s="44"/>
      <c r="K17" s="24">
        <v>2600000</v>
      </c>
      <c r="L17" s="44"/>
      <c r="M17" s="24">
        <v>48854350678</v>
      </c>
      <c r="N17" s="44"/>
      <c r="O17" s="24">
        <v>44764059608</v>
      </c>
      <c r="P17" s="44"/>
      <c r="Q17" s="24">
        <v>4090291070</v>
      </c>
      <c r="S17" s="201"/>
      <c r="T17" s="198"/>
      <c r="U17" s="201"/>
      <c r="V17" s="70"/>
    </row>
    <row r="18" spans="1:22" s="64" customFormat="1" ht="40.5" customHeight="1">
      <c r="A18" s="47" t="s">
        <v>103</v>
      </c>
      <c r="B18" s="44"/>
      <c r="C18" s="24">
        <v>568540</v>
      </c>
      <c r="D18" s="44"/>
      <c r="E18" s="24">
        <v>3402246290</v>
      </c>
      <c r="F18" s="44"/>
      <c r="G18" s="24">
        <v>3085758255</v>
      </c>
      <c r="H18" s="44"/>
      <c r="I18" s="24">
        <v>316488035</v>
      </c>
      <c r="J18" s="44"/>
      <c r="K18" s="24">
        <v>600000</v>
      </c>
      <c r="L18" s="44"/>
      <c r="M18" s="24">
        <v>3589883171</v>
      </c>
      <c r="N18" s="44"/>
      <c r="O18" s="24">
        <v>3256507815</v>
      </c>
      <c r="P18" s="44"/>
      <c r="Q18" s="24">
        <v>333375356</v>
      </c>
      <c r="S18" s="201"/>
      <c r="T18" s="198"/>
      <c r="U18" s="201"/>
      <c r="V18" s="70"/>
    </row>
    <row r="19" spans="1:22" s="64" customFormat="1" ht="40.5" customHeight="1">
      <c r="A19" s="47" t="s">
        <v>114</v>
      </c>
      <c r="B19" s="44"/>
      <c r="C19" s="24">
        <v>25407361</v>
      </c>
      <c r="D19" s="44"/>
      <c r="E19" s="24">
        <v>71256061156</v>
      </c>
      <c r="F19" s="44"/>
      <c r="G19" s="24">
        <v>56371809985</v>
      </c>
      <c r="H19" s="44"/>
      <c r="I19" s="24">
        <v>14884251171</v>
      </c>
      <c r="J19" s="44"/>
      <c r="K19" s="24">
        <v>25407361</v>
      </c>
      <c r="L19" s="44"/>
      <c r="M19" s="24">
        <v>71256061156</v>
      </c>
      <c r="N19" s="44"/>
      <c r="O19" s="24">
        <v>56371809985</v>
      </c>
      <c r="P19" s="44"/>
      <c r="Q19" s="24">
        <v>14884251171</v>
      </c>
      <c r="S19" s="201"/>
      <c r="T19" s="198"/>
      <c r="U19" s="201"/>
      <c r="V19" s="70"/>
    </row>
    <row r="20" spans="1:22" s="64" customFormat="1" ht="40.5" customHeight="1">
      <c r="A20" s="47" t="s">
        <v>117</v>
      </c>
      <c r="B20" s="44"/>
      <c r="C20" s="24">
        <v>200000</v>
      </c>
      <c r="D20" s="44"/>
      <c r="E20" s="24">
        <v>6709837513</v>
      </c>
      <c r="F20" s="44"/>
      <c r="G20" s="24">
        <v>5211680696</v>
      </c>
      <c r="H20" s="44"/>
      <c r="I20" s="24">
        <v>1498156817</v>
      </c>
      <c r="J20" s="44"/>
      <c r="K20" s="24">
        <v>200000</v>
      </c>
      <c r="L20" s="44"/>
      <c r="M20" s="24">
        <v>6709837513</v>
      </c>
      <c r="N20" s="44"/>
      <c r="O20" s="24">
        <v>5211680696</v>
      </c>
      <c r="P20" s="44"/>
      <c r="Q20" s="24">
        <v>1498156817</v>
      </c>
      <c r="S20" s="201"/>
      <c r="T20" s="198"/>
      <c r="U20" s="201"/>
      <c r="V20" s="70"/>
    </row>
    <row r="21" spans="1:22" s="64" customFormat="1" ht="40.5" customHeight="1">
      <c r="A21" s="47" t="s">
        <v>92</v>
      </c>
      <c r="B21" s="44"/>
      <c r="C21" s="24">
        <v>0</v>
      </c>
      <c r="D21" s="44"/>
      <c r="E21" s="24">
        <v>0</v>
      </c>
      <c r="F21" s="44"/>
      <c r="G21" s="24">
        <v>0</v>
      </c>
      <c r="H21" s="44"/>
      <c r="I21" s="24">
        <v>0</v>
      </c>
      <c r="J21" s="44"/>
      <c r="K21" s="24">
        <v>400000</v>
      </c>
      <c r="L21" s="44"/>
      <c r="M21" s="24">
        <v>1510289987</v>
      </c>
      <c r="N21" s="44"/>
      <c r="O21" s="24">
        <v>1472386860</v>
      </c>
      <c r="P21" s="44"/>
      <c r="Q21" s="24">
        <v>37903127</v>
      </c>
      <c r="S21" s="201"/>
      <c r="T21" s="198"/>
      <c r="U21" s="201"/>
      <c r="V21" s="70"/>
    </row>
    <row r="22" spans="1:22" s="64" customFormat="1" ht="40.5" customHeight="1">
      <c r="A22" s="47" t="s">
        <v>116</v>
      </c>
      <c r="B22" s="44"/>
      <c r="C22" s="24">
        <v>0</v>
      </c>
      <c r="D22" s="44"/>
      <c r="E22" s="24">
        <v>0</v>
      </c>
      <c r="F22" s="44"/>
      <c r="G22" s="24">
        <v>0</v>
      </c>
      <c r="H22" s="44"/>
      <c r="I22" s="24">
        <v>0</v>
      </c>
      <c r="J22" s="44"/>
      <c r="K22" s="24">
        <v>200000</v>
      </c>
      <c r="L22" s="44"/>
      <c r="M22" s="24">
        <v>8528949046</v>
      </c>
      <c r="N22" s="44"/>
      <c r="O22" s="24">
        <v>8131329000</v>
      </c>
      <c r="P22" s="44"/>
      <c r="Q22" s="24">
        <v>397620046</v>
      </c>
      <c r="S22" s="201"/>
      <c r="T22" s="198"/>
      <c r="U22" s="201"/>
      <c r="V22" s="70"/>
    </row>
    <row r="23" spans="1:22" s="64" customFormat="1" ht="40.5" customHeight="1">
      <c r="A23" s="47" t="s">
        <v>98</v>
      </c>
      <c r="B23" s="44"/>
      <c r="C23" s="24">
        <v>0</v>
      </c>
      <c r="D23" s="44"/>
      <c r="E23" s="24">
        <v>0</v>
      </c>
      <c r="F23" s="44"/>
      <c r="G23" s="24">
        <v>0</v>
      </c>
      <c r="H23" s="44"/>
      <c r="I23" s="24">
        <v>0</v>
      </c>
      <c r="J23" s="44"/>
      <c r="K23" s="24">
        <v>485000</v>
      </c>
      <c r="L23" s="44"/>
      <c r="M23" s="24">
        <v>50189992736</v>
      </c>
      <c r="N23" s="44"/>
      <c r="O23" s="24">
        <v>49705979175</v>
      </c>
      <c r="P23" s="44"/>
      <c r="Q23" s="24">
        <v>484013561</v>
      </c>
      <c r="S23" s="202"/>
      <c r="T23" s="198"/>
      <c r="U23" s="201"/>
      <c r="V23" s="70"/>
    </row>
    <row r="24" spans="1:22" s="64" customFormat="1" ht="40.5" customHeight="1">
      <c r="A24" s="47" t="s">
        <v>107</v>
      </c>
      <c r="B24" s="44"/>
      <c r="C24" s="24">
        <v>0</v>
      </c>
      <c r="D24" s="44"/>
      <c r="E24" s="50">
        <v>0</v>
      </c>
      <c r="F24" s="44"/>
      <c r="G24" s="50">
        <v>0</v>
      </c>
      <c r="H24" s="44"/>
      <c r="I24" s="50">
        <v>0</v>
      </c>
      <c r="J24" s="44"/>
      <c r="K24" s="24">
        <v>34567</v>
      </c>
      <c r="L24" s="44"/>
      <c r="M24" s="50">
        <v>725030180</v>
      </c>
      <c r="N24" s="44"/>
      <c r="O24" s="50">
        <v>700971058</v>
      </c>
      <c r="P24" s="44"/>
      <c r="Q24" s="50">
        <v>24059122</v>
      </c>
      <c r="S24" s="201"/>
      <c r="T24" s="198"/>
      <c r="U24" s="201"/>
      <c r="V24" s="70"/>
    </row>
    <row r="25" spans="1:22" ht="34.5" customHeight="1" thickBot="1">
      <c r="A25" s="116"/>
      <c r="B25" s="116"/>
      <c r="C25" s="117"/>
      <c r="D25" s="116"/>
      <c r="E25" s="118">
        <f>SUM(E9:E24)</f>
        <v>262437304129</v>
      </c>
      <c r="F25" s="116"/>
      <c r="G25" s="118">
        <f>SUM(G9:G24)</f>
        <v>213360107941</v>
      </c>
      <c r="H25" s="116"/>
      <c r="I25" s="118">
        <f>SUM(I9:I24)</f>
        <v>49077196188</v>
      </c>
      <c r="J25" s="116"/>
      <c r="K25" s="117"/>
      <c r="L25" s="116"/>
      <c r="M25" s="118">
        <f>SUM(M9:M24)</f>
        <v>439173509096</v>
      </c>
      <c r="N25" s="116"/>
      <c r="O25" s="118">
        <f>SUM(O9:O24)</f>
        <v>377179654224</v>
      </c>
      <c r="P25" s="116"/>
      <c r="Q25" s="118">
        <f>SUM(Q9:Q24)</f>
        <v>61993854872</v>
      </c>
    </row>
    <row r="26" spans="1:22" ht="28.5" thickTop="1">
      <c r="C26" s="119"/>
      <c r="I26" s="120"/>
      <c r="K26" s="119"/>
      <c r="M26" s="120"/>
    </row>
    <row r="27" spans="1:22" ht="36.75">
      <c r="A27" s="116"/>
      <c r="B27" s="116"/>
      <c r="C27" s="117"/>
      <c r="D27" s="116"/>
      <c r="E27" s="116"/>
      <c r="F27" s="116"/>
      <c r="G27" s="116"/>
      <c r="H27" s="116"/>
      <c r="I27" s="203"/>
      <c r="J27" s="116"/>
      <c r="K27" s="117"/>
      <c r="L27" s="116"/>
      <c r="M27" s="116"/>
      <c r="N27" s="116"/>
      <c r="O27" s="116"/>
      <c r="P27" s="116"/>
    </row>
    <row r="28" spans="1:22" ht="36.75">
      <c r="A28" s="116"/>
      <c r="B28" s="116"/>
      <c r="C28" s="117"/>
      <c r="D28" s="116"/>
      <c r="E28" s="116"/>
      <c r="F28" s="116"/>
      <c r="G28" s="116"/>
      <c r="H28" s="116"/>
      <c r="I28" s="203"/>
      <c r="J28" s="116"/>
      <c r="K28" s="117"/>
      <c r="L28" s="116"/>
      <c r="M28" s="116"/>
      <c r="N28" s="116"/>
      <c r="O28" s="116"/>
      <c r="P28" s="116"/>
    </row>
    <row r="29" spans="1:22" ht="36.75">
      <c r="A29" s="116"/>
      <c r="B29" s="116"/>
      <c r="C29" s="117"/>
      <c r="D29" s="116"/>
      <c r="E29" s="24"/>
      <c r="F29" s="44"/>
      <c r="G29" s="24"/>
      <c r="H29" s="44"/>
      <c r="I29" s="203"/>
      <c r="J29" s="116"/>
      <c r="K29" s="117"/>
      <c r="L29" s="116"/>
      <c r="M29" s="116"/>
      <c r="N29" s="116"/>
      <c r="O29" s="116"/>
      <c r="P29" s="116"/>
    </row>
    <row r="30" spans="1:22" ht="36.75">
      <c r="A30" s="116"/>
      <c r="B30" s="116"/>
      <c r="C30" s="117"/>
      <c r="D30" s="116"/>
      <c r="E30" s="24"/>
      <c r="F30" s="44"/>
      <c r="G30" s="24"/>
      <c r="H30" s="44"/>
      <c r="I30" s="203">
        <f>SUM(I27:I29)</f>
        <v>0</v>
      </c>
      <c r="J30" s="116"/>
      <c r="K30" s="117"/>
      <c r="L30" s="116"/>
      <c r="M30" s="116"/>
      <c r="N30" s="116"/>
      <c r="O30" s="116"/>
      <c r="P30" s="116"/>
    </row>
    <row r="31" spans="1:22">
      <c r="A31" s="116"/>
      <c r="B31" s="116"/>
      <c r="C31" s="117"/>
      <c r="D31" s="116"/>
      <c r="E31" s="24"/>
      <c r="F31" s="44"/>
      <c r="G31" s="24"/>
      <c r="H31" s="44"/>
      <c r="I31" s="36">
        <f>I30-I25</f>
        <v>-49077196188</v>
      </c>
      <c r="J31" s="116"/>
      <c r="K31" s="117"/>
      <c r="L31" s="116"/>
      <c r="M31" s="116"/>
      <c r="N31" s="116"/>
      <c r="O31" s="116"/>
      <c r="P31" s="116"/>
    </row>
    <row r="32" spans="1:22">
      <c r="A32" s="116"/>
      <c r="B32" s="116"/>
      <c r="C32" s="117"/>
      <c r="D32" s="116"/>
      <c r="E32" s="24"/>
      <c r="F32" s="44"/>
      <c r="G32" s="24"/>
      <c r="I32" s="24"/>
      <c r="J32" s="116"/>
      <c r="K32" s="117"/>
      <c r="L32" s="116"/>
      <c r="M32" s="116"/>
      <c r="N32" s="116"/>
      <c r="O32" s="116"/>
      <c r="P32" s="116"/>
    </row>
    <row r="33" spans="1:17">
      <c r="A33" s="116"/>
      <c r="B33" s="116"/>
      <c r="C33" s="117"/>
      <c r="D33" s="116"/>
      <c r="E33" s="24"/>
      <c r="F33" s="44"/>
      <c r="G33" s="24"/>
      <c r="H33" s="44"/>
      <c r="I33" s="24"/>
      <c r="J33" s="116"/>
      <c r="K33" s="117"/>
      <c r="L33" s="116"/>
      <c r="M33" s="116"/>
      <c r="N33" s="116"/>
      <c r="O33" s="116"/>
      <c r="P33" s="116"/>
    </row>
    <row r="34" spans="1:17">
      <c r="E34" s="24"/>
      <c r="F34" s="44"/>
      <c r="G34" s="24"/>
      <c r="I34" s="24"/>
    </row>
    <row r="35" spans="1:17">
      <c r="A35" s="116"/>
      <c r="B35" s="116"/>
      <c r="C35" s="117"/>
      <c r="D35" s="116"/>
      <c r="E35" s="116"/>
      <c r="F35" s="116"/>
      <c r="G35" s="116"/>
      <c r="H35" s="116"/>
      <c r="I35" s="116"/>
      <c r="J35" s="116"/>
      <c r="K35" s="117"/>
      <c r="L35" s="116"/>
      <c r="M35" s="116"/>
      <c r="N35" s="116"/>
      <c r="O35" s="116"/>
      <c r="P35" s="116"/>
    </row>
    <row r="36" spans="1:17">
      <c r="A36" s="116"/>
      <c r="B36" s="116"/>
      <c r="C36" s="117"/>
      <c r="D36" s="116"/>
      <c r="E36" s="24"/>
      <c r="F36" s="44"/>
      <c r="G36" s="24"/>
      <c r="H36" s="44"/>
      <c r="I36" s="24"/>
      <c r="J36" s="116"/>
      <c r="K36" s="117"/>
      <c r="L36" s="116"/>
      <c r="M36" s="116"/>
      <c r="N36" s="116"/>
      <c r="O36" s="116"/>
      <c r="P36" s="116"/>
    </row>
    <row r="37" spans="1:17">
      <c r="E37" s="24"/>
      <c r="F37" s="44"/>
      <c r="G37" s="24"/>
      <c r="H37" s="44"/>
      <c r="I37" s="24"/>
    </row>
    <row r="38" spans="1:17">
      <c r="A38" s="116"/>
      <c r="B38" s="116"/>
      <c r="C38" s="117"/>
      <c r="D38" s="116"/>
      <c r="E38" s="116"/>
      <c r="F38" s="116"/>
      <c r="G38" s="116"/>
      <c r="H38" s="116"/>
      <c r="I38" s="116"/>
      <c r="J38" s="116"/>
      <c r="K38" s="117"/>
      <c r="L38" s="116"/>
      <c r="M38" s="116"/>
      <c r="N38" s="116"/>
      <c r="O38" s="116"/>
      <c r="P38" s="116"/>
    </row>
    <row r="39" spans="1:17">
      <c r="C39" s="121"/>
      <c r="D39" s="122"/>
      <c r="E39" s="122"/>
      <c r="F39" s="122"/>
      <c r="G39" s="122"/>
      <c r="H39" s="122"/>
      <c r="I39" s="122"/>
      <c r="J39" s="122"/>
      <c r="K39" s="121"/>
      <c r="L39" s="122"/>
      <c r="M39" s="122"/>
      <c r="N39" s="122"/>
      <c r="O39" s="122"/>
      <c r="P39" s="122"/>
      <c r="Q39" s="123"/>
    </row>
    <row r="40" spans="1:17">
      <c r="A40" s="116"/>
      <c r="B40" s="116"/>
      <c r="C40" s="117"/>
      <c r="D40" s="116"/>
      <c r="E40" s="116"/>
      <c r="F40" s="116"/>
      <c r="G40" s="116"/>
      <c r="H40" s="116"/>
      <c r="I40" s="116"/>
      <c r="J40" s="116"/>
      <c r="K40" s="117"/>
      <c r="L40" s="116"/>
      <c r="M40" s="116"/>
      <c r="N40" s="116"/>
      <c r="O40" s="116"/>
      <c r="P40" s="116"/>
    </row>
    <row r="41" spans="1:17">
      <c r="A41" s="116"/>
      <c r="B41" s="116"/>
      <c r="C41" s="117"/>
      <c r="D41" s="116"/>
      <c r="E41" s="116"/>
      <c r="F41" s="116"/>
      <c r="G41" s="116"/>
      <c r="H41" s="116"/>
      <c r="I41" s="116"/>
      <c r="J41" s="116"/>
      <c r="K41" s="117"/>
      <c r="L41" s="116"/>
      <c r="M41" s="116"/>
      <c r="N41" s="116"/>
      <c r="O41" s="116"/>
      <c r="P41" s="116"/>
    </row>
    <row r="42" spans="1:17">
      <c r="A42" s="116"/>
      <c r="B42" s="116"/>
      <c r="C42" s="117"/>
      <c r="D42" s="116"/>
      <c r="E42" s="116"/>
      <c r="F42" s="116"/>
      <c r="G42" s="116"/>
      <c r="H42" s="116"/>
      <c r="I42" s="116"/>
      <c r="J42" s="116"/>
      <c r="K42" s="117"/>
      <c r="L42" s="116"/>
      <c r="M42" s="116"/>
      <c r="N42" s="116"/>
      <c r="O42" s="116"/>
      <c r="P42" s="116"/>
    </row>
    <row r="43" spans="1:17">
      <c r="A43" s="116"/>
      <c r="B43" s="116"/>
      <c r="C43" s="117"/>
      <c r="D43" s="116"/>
      <c r="E43" s="116"/>
      <c r="F43" s="116"/>
      <c r="G43" s="116"/>
      <c r="H43" s="116"/>
      <c r="I43" s="116"/>
      <c r="J43" s="116"/>
      <c r="K43" s="117"/>
      <c r="L43" s="116"/>
      <c r="M43" s="116"/>
      <c r="N43" s="116"/>
      <c r="O43" s="116"/>
      <c r="P43" s="116"/>
    </row>
    <row r="44" spans="1:17">
      <c r="A44" s="116"/>
      <c r="B44" s="116"/>
      <c r="C44" s="117"/>
      <c r="D44" s="116"/>
      <c r="E44" s="116"/>
      <c r="F44" s="116"/>
      <c r="G44" s="116"/>
      <c r="H44" s="116"/>
      <c r="I44" s="116"/>
      <c r="J44" s="116"/>
      <c r="K44" s="117"/>
      <c r="L44" s="116"/>
      <c r="M44" s="116"/>
      <c r="N44" s="116"/>
      <c r="O44" s="116"/>
      <c r="P44" s="116"/>
    </row>
    <row r="45" spans="1:17">
      <c r="A45" s="116"/>
      <c r="B45" s="116"/>
      <c r="C45" s="117"/>
      <c r="D45" s="116"/>
      <c r="E45" s="116"/>
      <c r="F45" s="116"/>
      <c r="G45" s="116"/>
      <c r="H45" s="116"/>
      <c r="I45" s="116"/>
      <c r="J45" s="116"/>
      <c r="K45" s="117"/>
      <c r="L45" s="116"/>
      <c r="M45" s="116"/>
      <c r="N45" s="116"/>
      <c r="O45" s="116"/>
      <c r="P45" s="116"/>
    </row>
    <row r="46" spans="1:17" ht="30">
      <c r="C46" s="124"/>
      <c r="D46" s="122"/>
      <c r="E46" s="125"/>
      <c r="F46" s="122"/>
      <c r="G46" s="125"/>
      <c r="H46" s="122"/>
      <c r="I46" s="126"/>
      <c r="J46" s="122"/>
      <c r="K46" s="124"/>
      <c r="L46" s="122"/>
      <c r="M46" s="125"/>
      <c r="N46" s="122"/>
      <c r="O46" s="125"/>
      <c r="P46" s="122"/>
      <c r="Q46" s="127"/>
    </row>
    <row r="47" spans="1:17">
      <c r="A47" s="116"/>
      <c r="B47" s="116"/>
      <c r="C47" s="117"/>
      <c r="D47" s="116"/>
      <c r="E47" s="116"/>
      <c r="F47" s="116"/>
      <c r="G47" s="116"/>
      <c r="H47" s="116"/>
      <c r="I47" s="116"/>
      <c r="J47" s="116"/>
      <c r="K47" s="117"/>
      <c r="L47" s="116"/>
      <c r="M47" s="116"/>
      <c r="N47" s="116"/>
      <c r="O47" s="116"/>
      <c r="P47" s="116"/>
    </row>
    <row r="48" spans="1:17">
      <c r="A48" s="116"/>
      <c r="B48" s="116"/>
      <c r="C48" s="117"/>
      <c r="D48" s="116"/>
      <c r="E48" s="116"/>
      <c r="F48" s="116"/>
      <c r="G48" s="116"/>
      <c r="H48" s="116"/>
      <c r="I48" s="116"/>
      <c r="J48" s="116"/>
      <c r="K48" s="117"/>
      <c r="L48" s="116"/>
      <c r="M48" s="116"/>
      <c r="N48" s="116"/>
      <c r="O48" s="116"/>
      <c r="P48" s="116"/>
    </row>
    <row r="49" spans="1:16">
      <c r="A49" s="116"/>
      <c r="B49" s="116"/>
      <c r="C49" s="117"/>
      <c r="D49" s="116"/>
      <c r="E49" s="116"/>
      <c r="F49" s="116"/>
      <c r="G49" s="116"/>
      <c r="H49" s="116"/>
      <c r="I49" s="116"/>
      <c r="J49" s="116"/>
      <c r="K49" s="117"/>
      <c r="L49" s="116"/>
      <c r="M49" s="116"/>
      <c r="N49" s="116"/>
      <c r="O49" s="116"/>
      <c r="P49" s="116"/>
    </row>
    <row r="50" spans="1:16">
      <c r="A50" s="116"/>
      <c r="B50" s="116"/>
      <c r="C50" s="117"/>
      <c r="D50" s="116"/>
      <c r="E50" s="116"/>
      <c r="F50" s="116"/>
      <c r="G50" s="116"/>
      <c r="H50" s="116"/>
      <c r="I50" s="116"/>
      <c r="J50" s="116"/>
      <c r="K50" s="117"/>
      <c r="L50" s="116"/>
      <c r="M50" s="116"/>
      <c r="N50" s="116"/>
      <c r="O50" s="116"/>
      <c r="P50" s="116"/>
    </row>
    <row r="51" spans="1:16">
      <c r="A51" s="116"/>
      <c r="B51" s="116"/>
      <c r="C51" s="117"/>
      <c r="D51" s="116"/>
      <c r="E51" s="116"/>
      <c r="F51" s="116"/>
      <c r="G51" s="116"/>
      <c r="H51" s="116"/>
      <c r="I51" s="116"/>
      <c r="J51" s="116"/>
      <c r="K51" s="117"/>
      <c r="L51" s="116"/>
      <c r="M51" s="116"/>
      <c r="N51" s="116"/>
      <c r="O51" s="116"/>
      <c r="P51" s="116"/>
    </row>
    <row r="52" spans="1:16">
      <c r="A52" s="116"/>
      <c r="B52" s="116"/>
      <c r="C52" s="117"/>
      <c r="D52" s="116"/>
      <c r="E52" s="116"/>
      <c r="F52" s="116"/>
      <c r="G52" s="116"/>
      <c r="H52" s="116"/>
      <c r="I52" s="116"/>
      <c r="J52" s="116"/>
      <c r="K52" s="117"/>
      <c r="L52" s="116"/>
      <c r="M52" s="116"/>
      <c r="N52" s="116"/>
      <c r="O52" s="116"/>
      <c r="P52" s="116"/>
    </row>
  </sheetData>
  <autoFilter ref="A8:V8" xr:uid="{00000000-0001-0000-0600-000000000000}"/>
  <sortState xmlns:xlrd2="http://schemas.microsoft.com/office/spreadsheetml/2017/richdata2"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6"/>
  <sheetViews>
    <sheetView rightToLeft="1" view="pageBreakPreview" zoomScale="50" zoomScaleNormal="100" zoomScaleSheetLayoutView="50" workbookViewId="0">
      <selection activeCell="K13" sqref="K13"/>
    </sheetView>
  </sheetViews>
  <sheetFormatPr defaultColWidth="8.7109375" defaultRowHeight="27.75"/>
  <cols>
    <col min="1" max="1" width="47.28515625" style="44" customWidth="1"/>
    <col min="2" max="2" width="0.5703125" style="44" customWidth="1"/>
    <col min="3" max="3" width="18.42578125" style="82" customWidth="1"/>
    <col min="4" max="4" width="0.5703125" style="44" customWidth="1"/>
    <col min="5" max="5" width="28.7109375" style="44" customWidth="1"/>
    <col min="6" max="6" width="0.7109375" style="44" customWidth="1"/>
    <col min="7" max="7" width="28.28515625" style="44" customWidth="1"/>
    <col min="8" max="8" width="1" style="44" customWidth="1"/>
    <col min="9" max="9" width="26.5703125" style="44" customWidth="1"/>
    <col min="10" max="10" width="1.140625" style="44" customWidth="1"/>
    <col min="11" max="11" width="18.42578125" style="82" customWidth="1"/>
    <col min="12" max="12" width="1" style="44" customWidth="1"/>
    <col min="13" max="13" width="28.7109375" style="44" customWidth="1"/>
    <col min="14" max="14" width="0.7109375" style="44" customWidth="1"/>
    <col min="15" max="15" width="28.7109375" style="44" customWidth="1"/>
    <col min="16" max="16" width="0.85546875" style="44" customWidth="1"/>
    <col min="17" max="17" width="27" style="44" customWidth="1"/>
    <col min="18" max="18" width="17.7109375" style="44" bestFit="1" customWidth="1"/>
    <col min="19" max="19" width="22.5703125" style="44" bestFit="1" customWidth="1"/>
    <col min="20" max="16384" width="8.7109375" style="44"/>
  </cols>
  <sheetData>
    <row r="1" spans="1:19" ht="31.5" customHeight="1"/>
    <row r="2" spans="1:19" s="53" customFormat="1" ht="36">
      <c r="A2" s="184" t="s">
        <v>67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44"/>
    </row>
    <row r="3" spans="1:19" s="53" customFormat="1" ht="36">
      <c r="A3" s="184" t="s">
        <v>29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</row>
    <row r="4" spans="1:19" s="53" customFormat="1" ht="36">
      <c r="A4" s="184" t="str">
        <f>'درآمد ناشی از فروش '!A4:Q4</f>
        <v>برای ماه منتهی به 1401/02/31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</row>
    <row r="5" spans="1:19" s="53" customFormat="1" ht="36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</row>
    <row r="6" spans="1:19" ht="40.5">
      <c r="A6" s="183" t="s">
        <v>79</v>
      </c>
      <c r="B6" s="183"/>
      <c r="C6" s="183"/>
      <c r="D6" s="183"/>
      <c r="E6" s="183"/>
      <c r="F6" s="183"/>
      <c r="G6" s="183"/>
      <c r="H6" s="183"/>
    </row>
    <row r="7" spans="1:19" ht="45" customHeight="1" thickBot="1">
      <c r="A7" s="177" t="s">
        <v>3</v>
      </c>
      <c r="C7" s="178" t="str">
        <f>'درآمد ناشی از فروش '!C7:I7</f>
        <v>طی اردیبهشت ماه</v>
      </c>
      <c r="D7" s="178" t="s">
        <v>31</v>
      </c>
      <c r="E7" s="178" t="s">
        <v>31</v>
      </c>
      <c r="F7" s="178" t="s">
        <v>31</v>
      </c>
      <c r="G7" s="178" t="s">
        <v>31</v>
      </c>
      <c r="H7" s="178" t="s">
        <v>31</v>
      </c>
      <c r="I7" s="178" t="s">
        <v>31</v>
      </c>
      <c r="K7" s="178" t="str">
        <f>'درآمد ناشی از فروش '!K7:Q7</f>
        <v>از ابتدای سال مالی تا پایان اردیبهشت ماه</v>
      </c>
      <c r="L7" s="178" t="s">
        <v>32</v>
      </c>
      <c r="M7" s="178" t="s">
        <v>32</v>
      </c>
      <c r="N7" s="178" t="s">
        <v>32</v>
      </c>
      <c r="O7" s="178" t="s">
        <v>32</v>
      </c>
      <c r="P7" s="178" t="s">
        <v>32</v>
      </c>
      <c r="Q7" s="178" t="s">
        <v>32</v>
      </c>
    </row>
    <row r="8" spans="1:19" s="45" customFormat="1" ht="54.75" customHeight="1" thickBot="1">
      <c r="A8" s="178" t="s">
        <v>3</v>
      </c>
      <c r="C8" s="196" t="s">
        <v>6</v>
      </c>
      <c r="E8" s="196" t="s">
        <v>45</v>
      </c>
      <c r="G8" s="196" t="s">
        <v>46</v>
      </c>
      <c r="I8" s="196" t="s">
        <v>47</v>
      </c>
      <c r="K8" s="196" t="s">
        <v>6</v>
      </c>
      <c r="M8" s="196" t="s">
        <v>45</v>
      </c>
      <c r="O8" s="196" t="s">
        <v>46</v>
      </c>
      <c r="Q8" s="196" t="s">
        <v>47</v>
      </c>
    </row>
    <row r="9" spans="1:19" ht="34.5" customHeight="1">
      <c r="A9" s="47" t="s">
        <v>91</v>
      </c>
      <c r="C9" s="24">
        <v>9000000</v>
      </c>
      <c r="E9" s="24">
        <v>182686509000</v>
      </c>
      <c r="G9" s="24">
        <v>164811501889</v>
      </c>
      <c r="I9" s="24">
        <v>17875007111</v>
      </c>
      <c r="K9" s="24">
        <v>9000000</v>
      </c>
      <c r="M9" s="24">
        <v>182686509000</v>
      </c>
      <c r="O9" s="24">
        <v>154952513992</v>
      </c>
      <c r="Q9" s="24">
        <v>27733995008</v>
      </c>
      <c r="R9" s="197"/>
      <c r="S9" s="50"/>
    </row>
    <row r="10" spans="1:19" ht="34.5" customHeight="1">
      <c r="A10" s="47" t="s">
        <v>103</v>
      </c>
      <c r="C10" s="24">
        <v>24400000</v>
      </c>
      <c r="E10" s="24">
        <v>145771468200</v>
      </c>
      <c r="G10" s="24">
        <v>142855707604</v>
      </c>
      <c r="I10" s="24">
        <v>2915760596</v>
      </c>
      <c r="K10" s="24">
        <v>24400000</v>
      </c>
      <c r="M10" s="24">
        <v>145771468200</v>
      </c>
      <c r="O10" s="24">
        <v>132431317185</v>
      </c>
      <c r="Q10" s="24">
        <v>13340151015</v>
      </c>
      <c r="R10" s="197"/>
      <c r="S10" s="50"/>
    </row>
    <row r="11" spans="1:19" ht="34.5" customHeight="1">
      <c r="A11" s="47" t="s">
        <v>114</v>
      </c>
      <c r="C11" s="24">
        <v>46000000</v>
      </c>
      <c r="E11" s="24">
        <v>123095199600</v>
      </c>
      <c r="G11" s="24">
        <v>102061101449</v>
      </c>
      <c r="I11" s="24">
        <v>21034098151</v>
      </c>
      <c r="K11" s="24">
        <v>46000000</v>
      </c>
      <c r="M11" s="24">
        <v>123095199600</v>
      </c>
      <c r="O11" s="24">
        <v>102061101449</v>
      </c>
      <c r="Q11" s="24">
        <v>21034098151</v>
      </c>
      <c r="R11" s="198"/>
      <c r="S11" s="50"/>
    </row>
    <row r="12" spans="1:19" ht="34.5" customHeight="1">
      <c r="A12" s="47" t="s">
        <v>117</v>
      </c>
      <c r="C12" s="24">
        <v>5550424</v>
      </c>
      <c r="E12" s="24">
        <v>198074623281</v>
      </c>
      <c r="G12" s="24">
        <v>174814201049</v>
      </c>
      <c r="I12" s="24">
        <v>23260422232</v>
      </c>
      <c r="K12" s="24">
        <v>5550424</v>
      </c>
      <c r="M12" s="24">
        <v>198074623281</v>
      </c>
      <c r="O12" s="24">
        <v>149092530225</v>
      </c>
      <c r="Q12" s="24">
        <v>48982093056</v>
      </c>
      <c r="R12" s="197"/>
      <c r="S12" s="50"/>
    </row>
    <row r="13" spans="1:19" ht="34.5" customHeight="1">
      <c r="A13" s="47" t="s">
        <v>119</v>
      </c>
      <c r="C13" s="24">
        <v>6000000</v>
      </c>
      <c r="E13" s="24">
        <v>53738343000</v>
      </c>
      <c r="G13" s="24">
        <v>57407547019</v>
      </c>
      <c r="I13" s="24">
        <v>-3669204019</v>
      </c>
      <c r="K13" s="24">
        <v>6000000</v>
      </c>
      <c r="M13" s="24">
        <v>53738343000</v>
      </c>
      <c r="O13" s="24">
        <v>45997924478</v>
      </c>
      <c r="Q13" s="24">
        <v>7740418522</v>
      </c>
      <c r="R13" s="198"/>
      <c r="S13" s="50"/>
    </row>
    <row r="14" spans="1:19" ht="34.5" customHeight="1">
      <c r="A14" s="47" t="s">
        <v>84</v>
      </c>
      <c r="C14" s="24">
        <v>1000000</v>
      </c>
      <c r="E14" s="24">
        <v>174028333500</v>
      </c>
      <c r="G14" s="24">
        <v>177396458989</v>
      </c>
      <c r="I14" s="24">
        <v>-3368125489</v>
      </c>
      <c r="K14" s="24">
        <v>1000000</v>
      </c>
      <c r="M14" s="24">
        <v>174028333500</v>
      </c>
      <c r="O14" s="24">
        <v>169966970742</v>
      </c>
      <c r="Q14" s="24">
        <v>4061362758</v>
      </c>
      <c r="R14" s="198"/>
      <c r="S14" s="50"/>
    </row>
    <row r="15" spans="1:19" ht="34.5" customHeight="1">
      <c r="A15" s="47" t="s">
        <v>113</v>
      </c>
      <c r="C15" s="24">
        <v>303736</v>
      </c>
      <c r="E15" s="24">
        <v>10612796294</v>
      </c>
      <c r="G15" s="24">
        <v>10522217663</v>
      </c>
      <c r="I15" s="24">
        <v>90578631</v>
      </c>
      <c r="K15" s="24">
        <v>303736</v>
      </c>
      <c r="M15" s="24">
        <v>10612796294</v>
      </c>
      <c r="O15" s="24">
        <v>9072959563</v>
      </c>
      <c r="Q15" s="24">
        <v>1539836731</v>
      </c>
      <c r="R15" s="197"/>
      <c r="S15" s="50"/>
    </row>
    <row r="16" spans="1:19" ht="34.5" customHeight="1">
      <c r="A16" s="47" t="s">
        <v>90</v>
      </c>
      <c r="C16" s="24">
        <v>800000</v>
      </c>
      <c r="E16" s="24">
        <v>13606556400</v>
      </c>
      <c r="G16" s="24">
        <v>14338177190</v>
      </c>
      <c r="I16" s="24">
        <v>-731620790</v>
      </c>
      <c r="K16" s="24">
        <v>800000</v>
      </c>
      <c r="M16" s="24">
        <v>13606556400</v>
      </c>
      <c r="O16" s="24">
        <v>11045883590</v>
      </c>
      <c r="Q16" s="24">
        <v>2560672810</v>
      </c>
      <c r="R16" s="197"/>
      <c r="S16" s="50"/>
    </row>
    <row r="17" spans="1:19" ht="34.5" customHeight="1">
      <c r="A17" s="47" t="s">
        <v>88</v>
      </c>
      <c r="C17" s="24">
        <v>15000000</v>
      </c>
      <c r="E17" s="24">
        <v>220231777500</v>
      </c>
      <c r="G17" s="24">
        <v>212730655331</v>
      </c>
      <c r="I17" s="24">
        <v>7501122169</v>
      </c>
      <c r="K17" s="24">
        <v>15000000</v>
      </c>
      <c r="M17" s="24">
        <v>220231777500</v>
      </c>
      <c r="O17" s="24">
        <v>194341420078</v>
      </c>
      <c r="Q17" s="24">
        <v>25890357422</v>
      </c>
      <c r="R17" s="197"/>
      <c r="S17" s="50"/>
    </row>
    <row r="18" spans="1:19" ht="34.5" customHeight="1">
      <c r="A18" s="47" t="s">
        <v>86</v>
      </c>
      <c r="C18" s="24">
        <v>2000000</v>
      </c>
      <c r="E18" s="24">
        <v>35905086000</v>
      </c>
      <c r="G18" s="24">
        <v>36402110951</v>
      </c>
      <c r="I18" s="24">
        <v>-497024951</v>
      </c>
      <c r="K18" s="24">
        <v>2000000</v>
      </c>
      <c r="M18" s="24">
        <v>35905086000</v>
      </c>
      <c r="O18" s="24">
        <v>28728044951</v>
      </c>
      <c r="Q18" s="24">
        <v>7177041049</v>
      </c>
      <c r="R18" s="197"/>
      <c r="S18" s="50"/>
    </row>
    <row r="19" spans="1:19" ht="34.5" customHeight="1">
      <c r="A19" s="47" t="s">
        <v>112</v>
      </c>
      <c r="C19" s="24">
        <v>3000000</v>
      </c>
      <c r="E19" s="24">
        <v>37634733000</v>
      </c>
      <c r="G19" s="24">
        <v>34801690500</v>
      </c>
      <c r="I19" s="24">
        <v>2833042500</v>
      </c>
      <c r="K19" s="24">
        <v>3000000</v>
      </c>
      <c r="M19" s="24">
        <v>37634733000</v>
      </c>
      <c r="O19" s="24">
        <v>35726157000</v>
      </c>
      <c r="Q19" s="24">
        <v>1908576000</v>
      </c>
      <c r="R19" s="197"/>
      <c r="S19" s="50"/>
    </row>
    <row r="20" spans="1:19" ht="34.5" customHeight="1">
      <c r="A20" s="47" t="s">
        <v>85</v>
      </c>
      <c r="C20" s="24">
        <v>2250000</v>
      </c>
      <c r="E20" s="24">
        <v>176043769875</v>
      </c>
      <c r="G20" s="24">
        <v>171913492116</v>
      </c>
      <c r="I20" s="24">
        <v>4130277759</v>
      </c>
      <c r="K20" s="24">
        <v>2250000</v>
      </c>
      <c r="M20" s="24">
        <v>176043769875</v>
      </c>
      <c r="O20" s="24">
        <v>140302702142</v>
      </c>
      <c r="Q20" s="24">
        <v>35741067733</v>
      </c>
      <c r="R20" s="197"/>
      <c r="S20" s="50"/>
    </row>
    <row r="21" spans="1:19" ht="34.5" customHeight="1">
      <c r="A21" s="47" t="s">
        <v>99</v>
      </c>
      <c r="C21" s="24">
        <v>1536666</v>
      </c>
      <c r="E21" s="24">
        <v>22301833425</v>
      </c>
      <c r="G21" s="24">
        <v>21064539927</v>
      </c>
      <c r="I21" s="24">
        <v>1237293498</v>
      </c>
      <c r="K21" s="24">
        <v>1536666</v>
      </c>
      <c r="M21" s="24">
        <v>22301833425</v>
      </c>
      <c r="O21" s="24">
        <v>19399540034</v>
      </c>
      <c r="Q21" s="24">
        <v>2902293391</v>
      </c>
      <c r="R21" s="197"/>
      <c r="S21" s="50"/>
    </row>
    <row r="22" spans="1:19" ht="34.5" customHeight="1">
      <c r="A22" s="47" t="s">
        <v>127</v>
      </c>
      <c r="C22" s="24">
        <v>215158</v>
      </c>
      <c r="E22" s="24">
        <v>4553458573</v>
      </c>
      <c r="G22" s="24">
        <v>4726226125</v>
      </c>
      <c r="I22" s="24">
        <v>-172767552</v>
      </c>
      <c r="K22" s="24">
        <v>215158</v>
      </c>
      <c r="M22" s="24">
        <v>4553458573</v>
      </c>
      <c r="O22" s="24">
        <v>4726226125</v>
      </c>
      <c r="Q22" s="24">
        <v>-172767552</v>
      </c>
      <c r="R22" s="198"/>
      <c r="S22" s="50"/>
    </row>
    <row r="23" spans="1:19" ht="34.5" customHeight="1">
      <c r="A23" s="47" t="s">
        <v>100</v>
      </c>
      <c r="C23" s="24">
        <v>11000000</v>
      </c>
      <c r="E23" s="24">
        <v>243621774000</v>
      </c>
      <c r="G23" s="24">
        <v>220003145991</v>
      </c>
      <c r="I23" s="24">
        <v>23618628009</v>
      </c>
      <c r="K23" s="24">
        <v>11000000</v>
      </c>
      <c r="M23" s="24">
        <v>243621774000</v>
      </c>
      <c r="O23" s="24">
        <v>189386405991</v>
      </c>
      <c r="Q23" s="24">
        <v>54235368009</v>
      </c>
      <c r="R23" s="197"/>
      <c r="S23" s="50"/>
    </row>
    <row r="24" spans="1:19" ht="34.5" customHeight="1">
      <c r="A24" s="47" t="s">
        <v>93</v>
      </c>
      <c r="C24" s="24">
        <v>3400000</v>
      </c>
      <c r="E24" s="24">
        <v>117615996000</v>
      </c>
      <c r="G24" s="24">
        <v>103803931690</v>
      </c>
      <c r="I24" s="24">
        <v>13812064310</v>
      </c>
      <c r="K24" s="24">
        <v>3400000</v>
      </c>
      <c r="M24" s="24">
        <v>117615996000</v>
      </c>
      <c r="O24" s="24">
        <v>84156273002</v>
      </c>
      <c r="Q24" s="24">
        <v>33459722998</v>
      </c>
      <c r="R24" s="197"/>
      <c r="S24" s="50"/>
    </row>
    <row r="25" spans="1:19" ht="34.5" customHeight="1">
      <c r="A25" s="47" t="s">
        <v>87</v>
      </c>
      <c r="C25" s="24">
        <v>2500000</v>
      </c>
      <c r="E25" s="24">
        <v>57083321250</v>
      </c>
      <c r="G25" s="24">
        <v>47540441250</v>
      </c>
      <c r="I25" s="24">
        <v>9542880000</v>
      </c>
      <c r="K25" s="24">
        <v>2500000</v>
      </c>
      <c r="M25" s="24">
        <v>57083321250</v>
      </c>
      <c r="O25" s="24">
        <v>42570191250</v>
      </c>
      <c r="Q25" s="24">
        <v>14513130000</v>
      </c>
      <c r="R25" s="197"/>
      <c r="S25" s="50"/>
    </row>
    <row r="26" spans="1:19" ht="34.5" customHeight="1">
      <c r="A26" s="47" t="s">
        <v>118</v>
      </c>
      <c r="C26" s="24">
        <v>4400000</v>
      </c>
      <c r="E26" s="24">
        <v>15010950240</v>
      </c>
      <c r="G26" s="24">
        <v>16792685537</v>
      </c>
      <c r="I26" s="24">
        <v>-1781735297</v>
      </c>
      <c r="K26" s="24">
        <v>4400000</v>
      </c>
      <c r="M26" s="24">
        <v>15010950240</v>
      </c>
      <c r="O26" s="24">
        <v>12806544886</v>
      </c>
      <c r="Q26" s="24">
        <v>2204405354</v>
      </c>
      <c r="R26" s="197"/>
      <c r="S26" s="50"/>
    </row>
    <row r="27" spans="1:19" ht="34.5" customHeight="1">
      <c r="A27" s="47" t="s">
        <v>89</v>
      </c>
      <c r="C27" s="24">
        <v>12200000</v>
      </c>
      <c r="E27" s="24">
        <v>334595241900</v>
      </c>
      <c r="G27" s="24">
        <v>331591658648</v>
      </c>
      <c r="I27" s="24">
        <v>3003583252</v>
      </c>
      <c r="K27" s="24">
        <v>12200000</v>
      </c>
      <c r="M27" s="24">
        <v>334595241900</v>
      </c>
      <c r="O27" s="24">
        <v>284802719200</v>
      </c>
      <c r="Q27" s="24">
        <v>49792522700</v>
      </c>
      <c r="R27" s="197"/>
      <c r="S27" s="50"/>
    </row>
    <row r="28" spans="1:19" ht="34.5" customHeight="1">
      <c r="A28" s="47" t="s">
        <v>107</v>
      </c>
      <c r="C28" s="24">
        <v>4500000</v>
      </c>
      <c r="E28" s="24">
        <v>89598696750</v>
      </c>
      <c r="G28" s="24">
        <v>86646368250</v>
      </c>
      <c r="I28" s="24">
        <v>2952328500</v>
      </c>
      <c r="K28" s="24">
        <v>4500000</v>
      </c>
      <c r="M28" s="24">
        <v>89598696750</v>
      </c>
      <c r="O28" s="24">
        <v>91253789999</v>
      </c>
      <c r="Q28" s="24">
        <v>-1655093249</v>
      </c>
      <c r="R28" s="198"/>
      <c r="S28" s="50"/>
    </row>
    <row r="29" spans="1:19" s="134" customFormat="1" ht="38.25" customHeight="1" thickBot="1">
      <c r="E29" s="135">
        <f>SUM(E9:E28)</f>
        <v>2255810467788</v>
      </c>
      <c r="F29" s="136"/>
      <c r="G29" s="135">
        <f>SUM(G9:G28)</f>
        <v>2132223859168</v>
      </c>
      <c r="H29" s="136">
        <f ca="1">SUM(H9:H31)</f>
        <v>0</v>
      </c>
      <c r="I29" s="135">
        <f>SUM(I9:I28)</f>
        <v>123586608620</v>
      </c>
      <c r="J29" s="134">
        <f ca="1">SUM(J9:J31)</f>
        <v>0</v>
      </c>
      <c r="L29" s="134">
        <f ca="1">SUM(L9:L31)</f>
        <v>0</v>
      </c>
      <c r="M29" s="135">
        <f>SUM(M9:M28)</f>
        <v>2255810467788</v>
      </c>
      <c r="N29" s="135">
        <f ca="1">SUM(N9:N31)</f>
        <v>0</v>
      </c>
      <c r="O29" s="135">
        <f>SUM(O9:O28)</f>
        <v>1902821215882</v>
      </c>
      <c r="P29" s="135">
        <f ca="1">SUM(P9:P31)</f>
        <v>0</v>
      </c>
      <c r="Q29" s="135">
        <f>SUM(Q9:Q28)</f>
        <v>352989251906</v>
      </c>
      <c r="R29" s="137"/>
      <c r="S29" s="138"/>
    </row>
    <row r="30" spans="1:19" ht="38.25" customHeight="1" thickTop="1">
      <c r="M30" s="49"/>
    </row>
    <row r="31" spans="1:19" ht="38.25" customHeight="1">
      <c r="I31" s="24"/>
      <c r="M31" s="49"/>
      <c r="Q31" s="24"/>
    </row>
    <row r="32" spans="1:19" ht="38.25" customHeight="1">
      <c r="I32" s="24"/>
      <c r="M32" s="49"/>
      <c r="Q32" s="24"/>
    </row>
    <row r="33" spans="9:17" ht="38.25" customHeight="1">
      <c r="I33" s="24"/>
      <c r="M33" s="49"/>
      <c r="Q33" s="24"/>
    </row>
    <row r="34" spans="9:17" ht="38.25" customHeight="1">
      <c r="M34" s="49"/>
      <c r="Q34" s="24"/>
    </row>
    <row r="35" spans="9:17" ht="38.25" customHeight="1">
      <c r="M35" s="49"/>
    </row>
    <row r="36" spans="9:17" ht="38.25" customHeight="1">
      <c r="M36" s="49"/>
    </row>
    <row r="37" spans="9:17" ht="38.25" customHeight="1">
      <c r="M37" s="49"/>
    </row>
    <row r="38" spans="9:17" ht="38.25" customHeight="1">
      <c r="M38" s="49"/>
    </row>
    <row r="39" spans="9:17" ht="38.25" customHeight="1">
      <c r="M39" s="49"/>
    </row>
    <row r="40" spans="9:17" ht="38.25" customHeight="1"/>
    <row r="41" spans="9:17" ht="38.25" customHeight="1"/>
    <row r="42" spans="9:17" ht="38.25" customHeight="1"/>
    <row r="43" spans="9:17" ht="38.25" customHeight="1"/>
    <row r="44" spans="9:17" ht="38.25" customHeight="1"/>
    <row r="45" spans="9:17" ht="38.25" customHeight="1"/>
    <row r="46" spans="9:17" ht="38.25" customHeight="1"/>
  </sheetData>
  <sortState xmlns:xlrd2="http://schemas.microsoft.com/office/spreadsheetml/2017/richdata2" ref="A6:Q39">
    <sortCondition descending="1" ref="Q8:Q44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AA53"/>
  <sheetViews>
    <sheetView rightToLeft="1" view="pageBreakPreview" topLeftCell="A13" zoomScale="40" zoomScaleNormal="100" zoomScaleSheetLayoutView="40" workbookViewId="0">
      <selection activeCell="G10" sqref="G10"/>
    </sheetView>
  </sheetViews>
  <sheetFormatPr defaultColWidth="9.140625" defaultRowHeight="27.75"/>
  <cols>
    <col min="1" max="1" width="74.140625" style="36" bestFit="1" customWidth="1"/>
    <col min="2" max="2" width="1" style="36" customWidth="1"/>
    <col min="3" max="3" width="39.140625" style="36" bestFit="1" customWidth="1"/>
    <col min="4" max="4" width="1" style="36" customWidth="1"/>
    <col min="5" max="5" width="45.5703125" style="36" bestFit="1" customWidth="1"/>
    <col min="6" max="6" width="1" style="36" customWidth="1"/>
    <col min="7" max="7" width="44.140625" style="36" bestFit="1" customWidth="1"/>
    <col min="8" max="8" width="1" style="36" customWidth="1"/>
    <col min="9" max="9" width="43.7109375" style="36" bestFit="1" customWidth="1"/>
    <col min="10" max="10" width="1" style="36" customWidth="1"/>
    <col min="11" max="11" width="20.140625" style="37" bestFit="1" customWidth="1"/>
    <col min="12" max="12" width="1" style="36" customWidth="1"/>
    <col min="13" max="13" width="44.140625" style="36" bestFit="1" customWidth="1"/>
    <col min="14" max="14" width="1" style="36" customWidth="1"/>
    <col min="15" max="15" width="44.42578125" style="36" bestFit="1" customWidth="1"/>
    <col min="16" max="16" width="1.5703125" style="36" customWidth="1"/>
    <col min="17" max="17" width="44" style="36" customWidth="1"/>
    <col min="18" max="18" width="1" style="36" customWidth="1"/>
    <col min="19" max="19" width="43.42578125" style="36" customWidth="1"/>
    <col min="20" max="20" width="1" style="36" customWidth="1"/>
    <col min="21" max="21" width="19.42578125" style="37" customWidth="1"/>
    <col min="22" max="22" width="1" style="36" customWidth="1"/>
    <col min="23" max="23" width="32.28515625" style="36" bestFit="1" customWidth="1"/>
    <col min="24" max="24" width="31.28515625" style="36" bestFit="1" customWidth="1"/>
    <col min="25" max="25" width="25.5703125" style="36" bestFit="1" customWidth="1"/>
    <col min="26" max="26" width="23" style="36" bestFit="1" customWidth="1"/>
    <col min="27" max="27" width="31.5703125" style="36" bestFit="1" customWidth="1"/>
    <col min="28" max="16384" width="9.140625" style="36"/>
  </cols>
  <sheetData>
    <row r="2" spans="1:24" s="30" customFormat="1" ht="78">
      <c r="A2" s="185" t="s">
        <v>67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4" s="30" customFormat="1" ht="78">
      <c r="A3" s="185" t="s">
        <v>29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</row>
    <row r="4" spans="1:24" s="30" customFormat="1" ht="78">
      <c r="A4" s="185" t="str">
        <f>'درآمد ناشی از تغییر قیمت اوراق '!A4:Q4</f>
        <v>برای ماه منتهی به 1401/02/31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</row>
    <row r="5" spans="1:24" s="32" customFormat="1" ht="36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4" s="33" customFormat="1" ht="53.25">
      <c r="A6" s="188" t="s">
        <v>80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U6" s="34"/>
    </row>
    <row r="7" spans="1:24" ht="40.5">
      <c r="A7" s="107"/>
      <c r="B7" s="107"/>
      <c r="C7" s="107"/>
      <c r="D7" s="107"/>
      <c r="E7" s="107"/>
      <c r="F7" s="107"/>
      <c r="G7" s="107"/>
      <c r="H7" s="107"/>
      <c r="I7" s="35"/>
      <c r="J7" s="107"/>
      <c r="K7" s="75"/>
      <c r="L7" s="107"/>
      <c r="M7" s="107"/>
      <c r="N7" s="107"/>
      <c r="O7" s="107"/>
      <c r="P7" s="107"/>
      <c r="Q7" s="107"/>
      <c r="R7" s="107"/>
      <c r="S7" s="35"/>
    </row>
    <row r="8" spans="1:24" s="33" customFormat="1" ht="46.5" customHeight="1" thickBot="1">
      <c r="A8" s="186" t="s">
        <v>3</v>
      </c>
      <c r="C8" s="187" t="s">
        <v>125</v>
      </c>
      <c r="D8" s="187" t="s">
        <v>31</v>
      </c>
      <c r="E8" s="187" t="s">
        <v>31</v>
      </c>
      <c r="F8" s="187" t="s">
        <v>31</v>
      </c>
      <c r="G8" s="187" t="s">
        <v>31</v>
      </c>
      <c r="H8" s="187" t="s">
        <v>31</v>
      </c>
      <c r="I8" s="187" t="s">
        <v>31</v>
      </c>
      <c r="J8" s="187" t="s">
        <v>31</v>
      </c>
      <c r="K8" s="187" t="s">
        <v>31</v>
      </c>
      <c r="M8" s="187" t="s">
        <v>126</v>
      </c>
      <c r="N8" s="187" t="s">
        <v>32</v>
      </c>
      <c r="O8" s="187" t="s">
        <v>32</v>
      </c>
      <c r="P8" s="187" t="s">
        <v>32</v>
      </c>
      <c r="Q8" s="187" t="s">
        <v>32</v>
      </c>
      <c r="R8" s="187" t="s">
        <v>32</v>
      </c>
      <c r="S8" s="187" t="s">
        <v>32</v>
      </c>
      <c r="T8" s="187" t="s">
        <v>32</v>
      </c>
      <c r="U8" s="187" t="s">
        <v>32</v>
      </c>
    </row>
    <row r="9" spans="1:24" s="38" customFormat="1" ht="76.5" customHeight="1" thickBot="1">
      <c r="A9" s="187" t="s">
        <v>3</v>
      </c>
      <c r="C9" s="39" t="s">
        <v>49</v>
      </c>
      <c r="E9" s="39" t="s">
        <v>50</v>
      </c>
      <c r="G9" s="39" t="s">
        <v>51</v>
      </c>
      <c r="I9" s="39" t="s">
        <v>22</v>
      </c>
      <c r="K9" s="39" t="s">
        <v>52</v>
      </c>
      <c r="M9" s="39" t="s">
        <v>49</v>
      </c>
      <c r="O9" s="39" t="s">
        <v>50</v>
      </c>
      <c r="Q9" s="39" t="s">
        <v>51</v>
      </c>
      <c r="S9" s="39" t="s">
        <v>22</v>
      </c>
      <c r="U9" s="39" t="s">
        <v>52</v>
      </c>
    </row>
    <row r="10" spans="1:24" s="40" customFormat="1" ht="51" customHeight="1">
      <c r="A10" s="132" t="s">
        <v>91</v>
      </c>
      <c r="B10" s="133"/>
      <c r="C10" s="139">
        <v>0</v>
      </c>
      <c r="D10" s="133"/>
      <c r="E10" s="139">
        <v>17875007111</v>
      </c>
      <c r="F10" s="133"/>
      <c r="G10" s="139">
        <f>'درآمد ناشی از فروش '!I17</f>
        <v>3925278744</v>
      </c>
      <c r="H10" s="133"/>
      <c r="I10" s="139">
        <f t="shared" ref="I10:I29" si="0">C10+E10+G10</f>
        <v>21800285855</v>
      </c>
      <c r="J10" s="133"/>
      <c r="K10" s="148">
        <v>3.5000000000000001E-3</v>
      </c>
      <c r="L10" s="133"/>
      <c r="M10" s="139">
        <v>0</v>
      </c>
      <c r="N10" s="133"/>
      <c r="O10" s="139">
        <v>27733995008</v>
      </c>
      <c r="P10" s="133"/>
      <c r="Q10" s="139">
        <f>'درآمد ناشی از فروش '!Q17</f>
        <v>4090291070</v>
      </c>
      <c r="R10" s="133"/>
      <c r="S10" s="139">
        <f t="shared" ref="S10:S29" si="1">M10+O10+Q10</f>
        <v>31824286078</v>
      </c>
      <c r="T10" s="133"/>
      <c r="U10" s="148">
        <v>9.2999999999999992E-3</v>
      </c>
      <c r="W10" s="74"/>
      <c r="X10" s="74"/>
    </row>
    <row r="11" spans="1:24" s="40" customFormat="1" ht="51" customHeight="1">
      <c r="A11" s="132" t="s">
        <v>103</v>
      </c>
      <c r="B11" s="133"/>
      <c r="C11" s="139">
        <v>0</v>
      </c>
      <c r="D11" s="133"/>
      <c r="E11" s="139">
        <v>2915760596</v>
      </c>
      <c r="F11" s="133"/>
      <c r="G11" s="139">
        <f>'درآمد ناشی از فروش '!I18</f>
        <v>316488035</v>
      </c>
      <c r="H11" s="133"/>
      <c r="I11" s="139">
        <f t="shared" si="0"/>
        <v>3232248631</v>
      </c>
      <c r="J11" s="133"/>
      <c r="K11" s="148">
        <v>4.8099999999999997E-2</v>
      </c>
      <c r="L11" s="133"/>
      <c r="M11" s="139">
        <v>0</v>
      </c>
      <c r="N11" s="133"/>
      <c r="O11" s="139">
        <v>13340151015</v>
      </c>
      <c r="P11" s="133"/>
      <c r="Q11" s="139">
        <f>'درآمد ناشی از فروش '!Q18</f>
        <v>333375356</v>
      </c>
      <c r="R11" s="133"/>
      <c r="S11" s="139">
        <f t="shared" si="1"/>
        <v>13673526371</v>
      </c>
      <c r="T11" s="133"/>
      <c r="U11" s="148">
        <v>3.8399999999999997E-2</v>
      </c>
      <c r="W11" s="74"/>
      <c r="X11" s="74"/>
    </row>
    <row r="12" spans="1:24" s="40" customFormat="1" ht="51" customHeight="1">
      <c r="A12" s="132" t="s">
        <v>114</v>
      </c>
      <c r="B12" s="133"/>
      <c r="C12" s="139">
        <v>0</v>
      </c>
      <c r="D12" s="133"/>
      <c r="E12" s="139">
        <v>21034098151</v>
      </c>
      <c r="F12" s="133"/>
      <c r="G12" s="139">
        <f>'درآمد ناشی از فروش '!I19</f>
        <v>14884251171</v>
      </c>
      <c r="H12" s="133"/>
      <c r="I12" s="139">
        <f t="shared" si="0"/>
        <v>35918349322</v>
      </c>
      <c r="J12" s="133"/>
      <c r="K12" s="148">
        <v>4.6899999999999997E-2</v>
      </c>
      <c r="L12" s="133"/>
      <c r="M12" s="139">
        <v>0</v>
      </c>
      <c r="N12" s="133"/>
      <c r="O12" s="139">
        <v>21034098151</v>
      </c>
      <c r="P12" s="133"/>
      <c r="Q12" s="139">
        <f>'درآمد ناشی از فروش '!Q19</f>
        <v>14884251171</v>
      </c>
      <c r="R12" s="133"/>
      <c r="S12" s="139">
        <f t="shared" si="1"/>
        <v>35918349322</v>
      </c>
      <c r="T12" s="133"/>
      <c r="U12" s="148">
        <v>9.8000000000000004E-2</v>
      </c>
      <c r="W12" s="74"/>
      <c r="X12" s="74"/>
    </row>
    <row r="13" spans="1:24" s="40" customFormat="1" ht="51" customHeight="1">
      <c r="A13" s="132" t="s">
        <v>117</v>
      </c>
      <c r="B13" s="133"/>
      <c r="C13" s="139">
        <v>0</v>
      </c>
      <c r="D13" s="133"/>
      <c r="E13" s="139">
        <v>23260422232</v>
      </c>
      <c r="F13" s="133"/>
      <c r="G13" s="139">
        <f>'درآمد ناشی از فروش '!I20</f>
        <v>1498156817</v>
      </c>
      <c r="H13" s="133"/>
      <c r="I13" s="139">
        <f t="shared" si="0"/>
        <v>24758579049</v>
      </c>
      <c r="J13" s="133"/>
      <c r="K13" s="148">
        <v>0.14019999999999999</v>
      </c>
      <c r="L13" s="133"/>
      <c r="M13" s="139">
        <v>0</v>
      </c>
      <c r="N13" s="133"/>
      <c r="O13" s="139">
        <v>48982093056</v>
      </c>
      <c r="P13" s="133"/>
      <c r="Q13" s="139">
        <f>'درآمد ناشی از فروش '!Q20</f>
        <v>1498156817</v>
      </c>
      <c r="R13" s="133"/>
      <c r="S13" s="139">
        <f t="shared" si="1"/>
        <v>50480249873</v>
      </c>
      <c r="T13" s="133"/>
      <c r="U13" s="148">
        <v>0.13159999999999999</v>
      </c>
      <c r="W13" s="74"/>
      <c r="X13" s="74"/>
    </row>
    <row r="14" spans="1:24" s="40" customFormat="1" ht="51" customHeight="1">
      <c r="A14" s="132" t="s">
        <v>119</v>
      </c>
      <c r="B14" s="133"/>
      <c r="C14" s="139">
        <v>0</v>
      </c>
      <c r="D14" s="133"/>
      <c r="E14" s="139">
        <v>-3669204019</v>
      </c>
      <c r="F14" s="133"/>
      <c r="G14" s="139">
        <f>'درآمد ناشی از فروش '!I13</f>
        <v>7508950268</v>
      </c>
      <c r="H14" s="133"/>
      <c r="I14" s="139">
        <f t="shared" si="0"/>
        <v>3839746249</v>
      </c>
      <c r="J14" s="133"/>
      <c r="K14" s="148">
        <v>2.1899999999999999E-2</v>
      </c>
      <c r="L14" s="133"/>
      <c r="M14" s="139">
        <v>0</v>
      </c>
      <c r="N14" s="133"/>
      <c r="O14" s="139">
        <v>7740418522</v>
      </c>
      <c r="P14" s="133"/>
      <c r="Q14" s="139">
        <f>'درآمد ناشی از فروش '!Q13</f>
        <v>7508950268</v>
      </c>
      <c r="R14" s="133"/>
      <c r="S14" s="139">
        <f t="shared" si="1"/>
        <v>15249368790</v>
      </c>
      <c r="T14" s="133"/>
      <c r="U14" s="148">
        <v>3.6400000000000002E-2</v>
      </c>
      <c r="W14" s="74"/>
      <c r="X14" s="74"/>
    </row>
    <row r="15" spans="1:24" s="40" customFormat="1" ht="51" customHeight="1">
      <c r="A15" s="132" t="s">
        <v>84</v>
      </c>
      <c r="B15" s="133"/>
      <c r="C15" s="139">
        <v>0</v>
      </c>
      <c r="D15" s="133"/>
      <c r="E15" s="139">
        <v>-3368125489</v>
      </c>
      <c r="F15" s="133"/>
      <c r="G15" s="139">
        <v>0</v>
      </c>
      <c r="H15" s="133"/>
      <c r="I15" s="139">
        <f t="shared" si="0"/>
        <v>-3368125489</v>
      </c>
      <c r="J15" s="133"/>
      <c r="K15" s="148">
        <v>8.8099999999999998E-2</v>
      </c>
      <c r="L15" s="133"/>
      <c r="M15" s="139">
        <v>0</v>
      </c>
      <c r="N15" s="133"/>
      <c r="O15" s="139">
        <v>4061362758</v>
      </c>
      <c r="P15" s="133"/>
      <c r="Q15" s="139">
        <v>0</v>
      </c>
      <c r="R15" s="133"/>
      <c r="S15" s="139">
        <f t="shared" si="1"/>
        <v>4061362758</v>
      </c>
      <c r="T15" s="133"/>
      <c r="U15" s="148">
        <v>8.7999999999999995E-2</v>
      </c>
      <c r="W15" s="74"/>
      <c r="X15" s="74"/>
    </row>
    <row r="16" spans="1:24" s="40" customFormat="1" ht="51" customHeight="1">
      <c r="A16" s="132" t="s">
        <v>113</v>
      </c>
      <c r="B16" s="133"/>
      <c r="C16" s="139">
        <v>0</v>
      </c>
      <c r="D16" s="133"/>
      <c r="E16" s="139">
        <v>90578631</v>
      </c>
      <c r="F16" s="133"/>
      <c r="G16" s="74">
        <v>0</v>
      </c>
      <c r="H16" s="133"/>
      <c r="I16" s="139">
        <f t="shared" si="0"/>
        <v>90578631</v>
      </c>
      <c r="J16" s="133"/>
      <c r="K16" s="148">
        <v>0.01</v>
      </c>
      <c r="L16" s="133"/>
      <c r="M16" s="139">
        <v>0</v>
      </c>
      <c r="N16" s="133"/>
      <c r="O16" s="139">
        <v>1539836731</v>
      </c>
      <c r="P16" s="133"/>
      <c r="Q16" s="139">
        <v>0</v>
      </c>
      <c r="R16" s="133"/>
      <c r="S16" s="139">
        <f t="shared" si="1"/>
        <v>1539836731</v>
      </c>
      <c r="T16" s="133"/>
      <c r="U16" s="148">
        <v>2.8899999999999999E-2</v>
      </c>
      <c r="W16" s="74"/>
      <c r="X16" s="74"/>
    </row>
    <row r="17" spans="1:24" s="40" customFormat="1" ht="51" customHeight="1">
      <c r="A17" s="132" t="s">
        <v>90</v>
      </c>
      <c r="B17" s="133"/>
      <c r="C17" s="139">
        <v>0</v>
      </c>
      <c r="D17" s="133"/>
      <c r="E17" s="139">
        <v>-731620790</v>
      </c>
      <c r="F17" s="133"/>
      <c r="G17" s="74">
        <f>'درآمد ناشی از فروش '!I9</f>
        <v>1337003284</v>
      </c>
      <c r="H17" s="133"/>
      <c r="I17" s="139">
        <f t="shared" si="0"/>
        <v>605382494</v>
      </c>
      <c r="J17" s="133"/>
      <c r="K17" s="148">
        <v>2.0299999999999999E-2</v>
      </c>
      <c r="L17" s="133"/>
      <c r="M17" s="139">
        <v>0</v>
      </c>
      <c r="N17" s="133"/>
      <c r="O17" s="139">
        <v>2560672810</v>
      </c>
      <c r="P17" s="133"/>
      <c r="Q17" s="139">
        <f>'درآمد ناشی از فروش '!Q9</f>
        <v>1337003284</v>
      </c>
      <c r="R17" s="133"/>
      <c r="S17" s="139">
        <f t="shared" si="1"/>
        <v>3897676094</v>
      </c>
      <c r="T17" s="133"/>
      <c r="U17" s="148">
        <v>0.1258</v>
      </c>
      <c r="W17" s="74"/>
      <c r="X17" s="74"/>
    </row>
    <row r="18" spans="1:24" s="40" customFormat="1" ht="51" customHeight="1">
      <c r="A18" s="132" t="s">
        <v>88</v>
      </c>
      <c r="B18" s="133"/>
      <c r="C18" s="139">
        <v>0</v>
      </c>
      <c r="D18" s="133"/>
      <c r="E18" s="139">
        <v>7501122169</v>
      </c>
      <c r="F18" s="133"/>
      <c r="G18" s="74">
        <v>0</v>
      </c>
      <c r="H18" s="133"/>
      <c r="I18" s="139">
        <f t="shared" si="0"/>
        <v>7501122169</v>
      </c>
      <c r="J18" s="133"/>
      <c r="K18" s="148">
        <v>0.1246</v>
      </c>
      <c r="L18" s="133"/>
      <c r="M18" s="139">
        <v>0</v>
      </c>
      <c r="N18" s="133"/>
      <c r="O18" s="139">
        <v>25890357422</v>
      </c>
      <c r="P18" s="133"/>
      <c r="Q18" s="139">
        <v>0</v>
      </c>
      <c r="R18" s="133"/>
      <c r="S18" s="139">
        <f t="shared" si="1"/>
        <v>25890357422</v>
      </c>
      <c r="T18" s="133"/>
      <c r="U18" s="148">
        <v>7.5999999999999998E-2</v>
      </c>
      <c r="W18" s="74"/>
      <c r="X18" s="74"/>
    </row>
    <row r="19" spans="1:24" s="40" customFormat="1" ht="51" customHeight="1">
      <c r="A19" s="132" t="s">
        <v>86</v>
      </c>
      <c r="B19" s="133"/>
      <c r="C19" s="139">
        <v>0</v>
      </c>
      <c r="D19" s="133"/>
      <c r="E19" s="139">
        <v>-497024951</v>
      </c>
      <c r="F19" s="133"/>
      <c r="G19" s="74">
        <f>'درآمد ناشی از فروش '!I10</f>
        <v>8906688087</v>
      </c>
      <c r="H19" s="133"/>
      <c r="I19" s="139">
        <f t="shared" si="0"/>
        <v>8409663136</v>
      </c>
      <c r="J19" s="133"/>
      <c r="K19" s="148">
        <v>1.8499999999999999E-2</v>
      </c>
      <c r="L19" s="133"/>
      <c r="M19" s="139">
        <v>0</v>
      </c>
      <c r="N19" s="133"/>
      <c r="O19" s="139">
        <v>7177041049</v>
      </c>
      <c r="P19" s="133"/>
      <c r="Q19" s="139">
        <f>'درآمد ناشی از فروش '!Q10</f>
        <v>8906688087</v>
      </c>
      <c r="R19" s="133"/>
      <c r="S19" s="139">
        <f t="shared" si="1"/>
        <v>16083729136</v>
      </c>
      <c r="T19" s="133"/>
      <c r="U19" s="148">
        <v>3.2599999999999997E-2</v>
      </c>
      <c r="W19" s="74"/>
      <c r="X19" s="74"/>
    </row>
    <row r="20" spans="1:24" s="40" customFormat="1" ht="51" customHeight="1">
      <c r="A20" s="132" t="s">
        <v>112</v>
      </c>
      <c r="B20" s="133"/>
      <c r="C20" s="139">
        <v>0</v>
      </c>
      <c r="D20" s="133"/>
      <c r="E20" s="139">
        <v>2833042500</v>
      </c>
      <c r="F20" s="133"/>
      <c r="G20" s="74">
        <v>0</v>
      </c>
      <c r="H20" s="133"/>
      <c r="I20" s="139">
        <f t="shared" si="0"/>
        <v>2833042500</v>
      </c>
      <c r="J20" s="133"/>
      <c r="K20" s="148">
        <v>0.20530000000000001</v>
      </c>
      <c r="L20" s="133"/>
      <c r="M20" s="139">
        <v>0</v>
      </c>
      <c r="N20" s="133"/>
      <c r="O20" s="139">
        <v>1908576000</v>
      </c>
      <c r="P20" s="133"/>
      <c r="Q20" s="139">
        <v>0</v>
      </c>
      <c r="R20" s="133"/>
      <c r="S20" s="139">
        <f t="shared" si="1"/>
        <v>1908576000</v>
      </c>
      <c r="T20" s="133"/>
      <c r="U20" s="148">
        <v>8.5699999999999998E-2</v>
      </c>
      <c r="W20" s="74"/>
      <c r="X20" s="74"/>
    </row>
    <row r="21" spans="1:24" s="40" customFormat="1" ht="51" customHeight="1">
      <c r="A21" s="132" t="s">
        <v>85</v>
      </c>
      <c r="B21" s="133"/>
      <c r="C21" s="139">
        <v>0</v>
      </c>
      <c r="D21" s="133"/>
      <c r="E21" s="139">
        <v>4130277759</v>
      </c>
      <c r="F21" s="133"/>
      <c r="G21" s="74">
        <f>'درآمد ناشی از فروش '!I11</f>
        <v>4083761142</v>
      </c>
      <c r="H21" s="133"/>
      <c r="I21" s="139">
        <f t="shared" si="0"/>
        <v>8214038901</v>
      </c>
      <c r="J21" s="133"/>
      <c r="K21" s="148">
        <v>0.14149999999999999</v>
      </c>
      <c r="L21" s="133"/>
      <c r="M21" s="139">
        <v>0</v>
      </c>
      <c r="N21" s="133"/>
      <c r="O21" s="139">
        <v>35741067733</v>
      </c>
      <c r="P21" s="133"/>
      <c r="Q21" s="139">
        <f>'درآمد ناشی از فروش '!Q11</f>
        <v>5328311885</v>
      </c>
      <c r="R21" s="133"/>
      <c r="S21" s="139">
        <f t="shared" si="1"/>
        <v>41069379618</v>
      </c>
      <c r="T21" s="133"/>
      <c r="U21" s="148">
        <v>0.1205</v>
      </c>
      <c r="W21" s="74"/>
      <c r="X21" s="74"/>
    </row>
    <row r="22" spans="1:24" s="40" customFormat="1" ht="51" customHeight="1">
      <c r="A22" s="132" t="s">
        <v>99</v>
      </c>
      <c r="B22" s="133"/>
      <c r="C22" s="139">
        <f>'درآمد سود سهام '!M9</f>
        <v>286164842</v>
      </c>
      <c r="D22" s="133"/>
      <c r="E22" s="139">
        <v>1237293498</v>
      </c>
      <c r="F22" s="133"/>
      <c r="G22" s="74">
        <v>0</v>
      </c>
      <c r="H22" s="133"/>
      <c r="I22" s="139">
        <f t="shared" si="0"/>
        <v>1523458340</v>
      </c>
      <c r="J22" s="133"/>
      <c r="K22" s="148">
        <v>0</v>
      </c>
      <c r="L22" s="133"/>
      <c r="M22" s="139">
        <f>'درآمد سود سهام '!S9</f>
        <v>286164842</v>
      </c>
      <c r="N22" s="133"/>
      <c r="O22" s="139">
        <v>2902293391</v>
      </c>
      <c r="P22" s="133"/>
      <c r="Q22" s="139">
        <v>0</v>
      </c>
      <c r="R22" s="133"/>
      <c r="S22" s="139">
        <f t="shared" si="1"/>
        <v>3188458233</v>
      </c>
      <c r="T22" s="133"/>
      <c r="U22" s="148">
        <v>1E-4</v>
      </c>
      <c r="W22" s="74"/>
      <c r="X22" s="74"/>
    </row>
    <row r="23" spans="1:24" s="40" customFormat="1" ht="51" customHeight="1">
      <c r="A23" s="132" t="s">
        <v>127</v>
      </c>
      <c r="B23" s="133"/>
      <c r="C23" s="139">
        <v>0</v>
      </c>
      <c r="D23" s="133"/>
      <c r="E23" s="139">
        <v>-172767552</v>
      </c>
      <c r="F23" s="133"/>
      <c r="G23" s="74">
        <v>0</v>
      </c>
      <c r="H23" s="133"/>
      <c r="I23" s="139">
        <f t="shared" si="0"/>
        <v>-172767552</v>
      </c>
      <c r="J23" s="133"/>
      <c r="K23" s="148">
        <v>0</v>
      </c>
      <c r="L23" s="133"/>
      <c r="M23" s="139">
        <v>0</v>
      </c>
      <c r="N23" s="133"/>
      <c r="O23" s="139">
        <v>-172767552</v>
      </c>
      <c r="P23" s="133"/>
      <c r="Q23" s="139">
        <v>0</v>
      </c>
      <c r="R23" s="133"/>
      <c r="S23" s="139">
        <f t="shared" si="1"/>
        <v>-172767552</v>
      </c>
      <c r="T23" s="133"/>
      <c r="U23" s="148">
        <v>8.9999999999999998E-4</v>
      </c>
      <c r="W23" s="74"/>
      <c r="X23" s="74"/>
    </row>
    <row r="24" spans="1:24" s="40" customFormat="1" ht="51" customHeight="1">
      <c r="A24" s="132" t="s">
        <v>100</v>
      </c>
      <c r="B24" s="133"/>
      <c r="C24" s="139">
        <v>0</v>
      </c>
      <c r="D24" s="133"/>
      <c r="E24" s="139">
        <v>23618628009</v>
      </c>
      <c r="F24" s="133"/>
      <c r="G24" s="74">
        <f>'درآمد ناشی از فروش '!I12</f>
        <v>921524718</v>
      </c>
      <c r="H24" s="133"/>
      <c r="I24" s="139">
        <f t="shared" si="0"/>
        <v>24540152727</v>
      </c>
      <c r="J24" s="133"/>
      <c r="K24" s="148">
        <v>0</v>
      </c>
      <c r="L24" s="133"/>
      <c r="M24" s="139">
        <v>0</v>
      </c>
      <c r="N24" s="133"/>
      <c r="O24" s="139">
        <v>54235368009</v>
      </c>
      <c r="P24" s="133"/>
      <c r="Q24" s="139">
        <f>'درآمد ناشی از فروش '!Q12</f>
        <v>921524718</v>
      </c>
      <c r="R24" s="133"/>
      <c r="S24" s="139">
        <f t="shared" si="1"/>
        <v>55156892727</v>
      </c>
      <c r="T24" s="133"/>
      <c r="U24" s="148">
        <v>1.1999999999999999E-3</v>
      </c>
      <c r="W24" s="74"/>
      <c r="X24" s="74"/>
    </row>
    <row r="25" spans="1:24" s="40" customFormat="1" ht="51" customHeight="1">
      <c r="A25" s="132" t="s">
        <v>93</v>
      </c>
      <c r="B25" s="133"/>
      <c r="C25" s="139">
        <v>0</v>
      </c>
      <c r="D25" s="133"/>
      <c r="E25" s="139">
        <v>13812064310</v>
      </c>
      <c r="F25" s="133"/>
      <c r="G25" s="139">
        <f>'درآمد ناشی از فروش '!I14</f>
        <v>1608734161</v>
      </c>
      <c r="H25" s="133"/>
      <c r="I25" s="139">
        <f t="shared" si="0"/>
        <v>15420798471</v>
      </c>
      <c r="J25" s="133"/>
      <c r="K25" s="148">
        <v>1.6899999999999998E-2</v>
      </c>
      <c r="L25" s="133"/>
      <c r="M25" s="139">
        <v>0</v>
      </c>
      <c r="N25" s="133"/>
      <c r="O25" s="139">
        <v>33459722998</v>
      </c>
      <c r="P25" s="133"/>
      <c r="Q25" s="139">
        <f>'درآمد ناشی از فروش '!Q14</f>
        <v>3410051901</v>
      </c>
      <c r="R25" s="133"/>
      <c r="S25" s="139">
        <f t="shared" si="1"/>
        <v>36869774899</v>
      </c>
      <c r="T25" s="133"/>
      <c r="U25" s="148">
        <v>-3.8999999999999998E-3</v>
      </c>
      <c r="W25" s="74"/>
      <c r="X25" s="74"/>
    </row>
    <row r="26" spans="1:24" s="40" customFormat="1" ht="51" customHeight="1">
      <c r="A26" s="132" t="s">
        <v>87</v>
      </c>
      <c r="B26" s="133"/>
      <c r="C26" s="139">
        <v>0</v>
      </c>
      <c r="D26" s="133"/>
      <c r="E26" s="139">
        <v>9542880000</v>
      </c>
      <c r="F26" s="133"/>
      <c r="G26" s="139">
        <v>0</v>
      </c>
      <c r="H26" s="133"/>
      <c r="I26" s="139">
        <f t="shared" si="0"/>
        <v>9542880000</v>
      </c>
      <c r="J26" s="133"/>
      <c r="K26" s="148">
        <v>8.6999999999999994E-3</v>
      </c>
      <c r="L26" s="133"/>
      <c r="M26" s="139">
        <v>0</v>
      </c>
      <c r="N26" s="133"/>
      <c r="O26" s="139">
        <v>14513130000</v>
      </c>
      <c r="P26" s="133"/>
      <c r="Q26" s="139">
        <v>0</v>
      </c>
      <c r="R26" s="133"/>
      <c r="S26" s="139">
        <f t="shared" si="1"/>
        <v>14513130000</v>
      </c>
      <c r="T26" s="133"/>
      <c r="U26" s="148">
        <v>7.6E-3</v>
      </c>
      <c r="W26" s="74"/>
      <c r="X26" s="74"/>
    </row>
    <row r="27" spans="1:24" s="40" customFormat="1" ht="51" customHeight="1">
      <c r="A27" s="132" t="s">
        <v>118</v>
      </c>
      <c r="B27" s="133"/>
      <c r="C27" s="139">
        <v>0</v>
      </c>
      <c r="D27" s="133"/>
      <c r="E27" s="139">
        <v>-1781735297</v>
      </c>
      <c r="F27" s="133"/>
      <c r="G27" s="139">
        <f>'درآمد ناشی از فروش '!I15</f>
        <v>3537644156</v>
      </c>
      <c r="H27" s="133"/>
      <c r="I27" s="139">
        <f t="shared" si="0"/>
        <v>1755908859</v>
      </c>
      <c r="J27" s="133"/>
      <c r="K27" s="148">
        <v>-1.9199999999999998E-2</v>
      </c>
      <c r="L27" s="133"/>
      <c r="M27" s="139">
        <v>0</v>
      </c>
      <c r="N27" s="133"/>
      <c r="O27" s="139">
        <v>2204405354</v>
      </c>
      <c r="P27" s="133"/>
      <c r="Q27" s="139">
        <f>'درآمد ناشی از فروش '!Q15</f>
        <v>9915099667</v>
      </c>
      <c r="R27" s="133"/>
      <c r="S27" s="139">
        <f t="shared" si="1"/>
        <v>12119505021</v>
      </c>
      <c r="T27" s="133"/>
      <c r="U27" s="148">
        <v>9.7000000000000003E-3</v>
      </c>
      <c r="W27" s="74"/>
      <c r="X27" s="74"/>
    </row>
    <row r="28" spans="1:24" s="40" customFormat="1" ht="51" customHeight="1">
      <c r="A28" s="132" t="s">
        <v>89</v>
      </c>
      <c r="B28" s="133"/>
      <c r="C28" s="139">
        <v>0</v>
      </c>
      <c r="D28" s="133"/>
      <c r="E28" s="139">
        <v>3003583252</v>
      </c>
      <c r="F28" s="133"/>
      <c r="G28" s="139">
        <f>'درآمد ناشی از فروش '!I16</f>
        <v>548715605</v>
      </c>
      <c r="H28" s="133"/>
      <c r="I28" s="139">
        <f t="shared" si="0"/>
        <v>3552298857</v>
      </c>
      <c r="J28" s="133"/>
      <c r="K28" s="148">
        <v>5.0000000000000001E-4</v>
      </c>
      <c r="L28" s="133"/>
      <c r="M28" s="139">
        <v>0</v>
      </c>
      <c r="N28" s="133"/>
      <c r="O28" s="139">
        <v>49792522700</v>
      </c>
      <c r="P28" s="133"/>
      <c r="Q28" s="139">
        <f>'درآمد ناشی از فروش '!Q16</f>
        <v>2916554792</v>
      </c>
      <c r="R28" s="133"/>
      <c r="S28" s="139">
        <f t="shared" si="1"/>
        <v>52709077492</v>
      </c>
      <c r="T28" s="133"/>
      <c r="U28" s="148">
        <v>3.7000000000000002E-3</v>
      </c>
      <c r="W28" s="74"/>
      <c r="X28" s="74"/>
    </row>
    <row r="29" spans="1:24" s="40" customFormat="1" ht="51" customHeight="1">
      <c r="A29" s="132" t="s">
        <v>107</v>
      </c>
      <c r="B29" s="133"/>
      <c r="C29" s="139">
        <v>0</v>
      </c>
      <c r="D29" s="133"/>
      <c r="E29" s="139">
        <v>2952328500</v>
      </c>
      <c r="F29" s="133"/>
      <c r="G29" s="139">
        <v>0</v>
      </c>
      <c r="H29" s="133"/>
      <c r="I29" s="139">
        <f t="shared" si="0"/>
        <v>2952328500</v>
      </c>
      <c r="J29" s="133"/>
      <c r="K29" s="148">
        <v>-1E-3</v>
      </c>
      <c r="L29" s="133"/>
      <c r="M29" s="139">
        <v>0</v>
      </c>
      <c r="N29" s="133"/>
      <c r="O29" s="139">
        <v>-1655093249</v>
      </c>
      <c r="P29" s="133"/>
      <c r="Q29" s="139">
        <f>'درآمد ناشی از فروش '!Q24</f>
        <v>24059122</v>
      </c>
      <c r="R29" s="133"/>
      <c r="S29" s="139">
        <f t="shared" si="1"/>
        <v>-1631034127</v>
      </c>
      <c r="T29" s="133"/>
      <c r="U29" s="148">
        <v>-4.0000000000000002E-4</v>
      </c>
      <c r="W29" s="74"/>
      <c r="X29" s="74"/>
    </row>
    <row r="30" spans="1:24" s="40" customFormat="1" ht="51" customHeight="1">
      <c r="A30" s="132" t="s">
        <v>116</v>
      </c>
      <c r="B30" s="133"/>
      <c r="C30" s="139"/>
      <c r="D30" s="133"/>
      <c r="E30" s="139"/>
      <c r="F30" s="133"/>
      <c r="G30" s="139"/>
      <c r="H30" s="133"/>
      <c r="I30" s="139"/>
      <c r="J30" s="133"/>
      <c r="K30" s="148"/>
      <c r="L30" s="133"/>
      <c r="M30" s="139"/>
      <c r="N30" s="133"/>
      <c r="O30" s="139"/>
      <c r="P30" s="133"/>
      <c r="Q30" s="139">
        <v>397620046</v>
      </c>
      <c r="R30" s="133"/>
      <c r="S30" s="139"/>
      <c r="T30" s="133"/>
      <c r="U30" s="148"/>
      <c r="W30" s="74"/>
      <c r="X30" s="74"/>
    </row>
    <row r="31" spans="1:24" s="40" customFormat="1" ht="51" customHeight="1">
      <c r="A31" s="132" t="s">
        <v>98</v>
      </c>
      <c r="B31" s="133"/>
      <c r="C31" s="139"/>
      <c r="D31" s="133"/>
      <c r="E31" s="139"/>
      <c r="F31" s="133"/>
      <c r="G31" s="139"/>
      <c r="H31" s="133"/>
      <c r="I31" s="139"/>
      <c r="J31" s="133"/>
      <c r="K31" s="148"/>
      <c r="L31" s="133"/>
      <c r="M31" s="139"/>
      <c r="N31" s="133"/>
      <c r="O31" s="139"/>
      <c r="P31" s="133"/>
      <c r="Q31" s="139">
        <v>484013561</v>
      </c>
      <c r="R31" s="133"/>
      <c r="S31" s="139"/>
      <c r="T31" s="133"/>
      <c r="U31" s="148"/>
      <c r="W31" s="74"/>
      <c r="X31" s="74"/>
    </row>
    <row r="32" spans="1:24" s="40" customFormat="1" ht="51" customHeight="1">
      <c r="A32" s="132" t="s">
        <v>92</v>
      </c>
      <c r="B32" s="133"/>
      <c r="C32" s="139"/>
      <c r="D32" s="133"/>
      <c r="E32" s="139"/>
      <c r="F32" s="133"/>
      <c r="G32" s="139"/>
      <c r="H32" s="133"/>
      <c r="I32" s="139"/>
      <c r="J32" s="133"/>
      <c r="K32" s="148"/>
      <c r="L32" s="133"/>
      <c r="M32" s="139"/>
      <c r="N32" s="133"/>
      <c r="O32" s="139"/>
      <c r="P32" s="133"/>
      <c r="Q32" s="139">
        <v>37903127</v>
      </c>
      <c r="R32" s="133"/>
      <c r="S32" s="139"/>
      <c r="T32" s="133"/>
      <c r="U32" s="148"/>
      <c r="W32" s="74"/>
      <c r="X32" s="74"/>
    </row>
    <row r="33" spans="3:27" s="33" customFormat="1" ht="51" customHeight="1" thickBot="1">
      <c r="C33" s="41">
        <f>SUM(C10:C32)</f>
        <v>286164842</v>
      </c>
      <c r="E33" s="41">
        <f>SUM(E10:E32)</f>
        <v>123586608620</v>
      </c>
      <c r="G33" s="41">
        <f>SUM(G10:G32)</f>
        <v>49077196188</v>
      </c>
      <c r="I33" s="41">
        <f>SUM(I10:I32)</f>
        <v>172949969650</v>
      </c>
      <c r="J33" s="40"/>
      <c r="K33" s="85">
        <f>SUM(K10:K32)</f>
        <v>0.87480000000000002</v>
      </c>
      <c r="L33" s="40"/>
      <c r="M33" s="41">
        <f>SUM(M10:M32)</f>
        <v>286164842</v>
      </c>
      <c r="O33" s="41">
        <f>SUM(O10:O32)</f>
        <v>352989251906</v>
      </c>
      <c r="Q33" s="41">
        <f>SUM(Q10:Q32)</f>
        <v>61993854872</v>
      </c>
      <c r="S33" s="41">
        <f>SUM(S10:S32)</f>
        <v>414349734886</v>
      </c>
      <c r="T33" s="40"/>
      <c r="U33" s="86">
        <f>SUM(U10:U32)</f>
        <v>0.89009999999999989</v>
      </c>
      <c r="V33" s="40"/>
      <c r="AA33" s="160">
        <f>SUM(W33:Z33)</f>
        <v>0</v>
      </c>
    </row>
    <row r="34" spans="3:27" ht="41.25" thickTop="1">
      <c r="D34" s="40"/>
      <c r="F34" s="40"/>
      <c r="H34" s="40"/>
      <c r="J34" s="40"/>
      <c r="L34" s="40"/>
      <c r="N34" s="40"/>
      <c r="P34" s="40"/>
      <c r="R34" s="40"/>
      <c r="T34" s="40"/>
      <c r="V34" s="40"/>
    </row>
    <row r="35" spans="3:27" ht="40.5">
      <c r="D35" s="40"/>
      <c r="G35" s="160"/>
      <c r="O35" s="160"/>
      <c r="P35" s="40"/>
      <c r="Q35" s="160"/>
      <c r="R35" s="40"/>
      <c r="T35" s="40"/>
    </row>
    <row r="36" spans="3:27" ht="40.5">
      <c r="G36" s="160"/>
      <c r="Q36" s="160"/>
      <c r="T36" s="40"/>
    </row>
    <row r="37" spans="3:27" ht="36.75">
      <c r="G37" s="160"/>
      <c r="Q37" s="160"/>
    </row>
    <row r="38" spans="3:27" ht="36.75">
      <c r="G38" s="160"/>
      <c r="Q38" s="160"/>
    </row>
    <row r="42" spans="3:27">
      <c r="C42" s="42"/>
      <c r="D42" s="42"/>
      <c r="E42" s="42"/>
      <c r="F42" s="42"/>
      <c r="G42" s="42"/>
      <c r="H42" s="42"/>
      <c r="I42" s="42"/>
      <c r="J42" s="42"/>
      <c r="K42" s="43"/>
      <c r="L42" s="42"/>
      <c r="M42" s="42"/>
      <c r="N42" s="42"/>
      <c r="O42" s="42"/>
      <c r="P42" s="42"/>
      <c r="Q42" s="42"/>
      <c r="R42" s="42"/>
      <c r="S42" s="42"/>
      <c r="T42" s="42"/>
    </row>
    <row r="53" spans="3:21">
      <c r="C53" s="42"/>
      <c r="D53" s="42"/>
      <c r="E53" s="42"/>
      <c r="F53" s="42"/>
      <c r="G53" s="42"/>
      <c r="H53" s="42"/>
      <c r="I53" s="42"/>
      <c r="J53" s="42"/>
      <c r="K53" s="43"/>
      <c r="L53" s="42"/>
      <c r="M53" s="42"/>
      <c r="N53" s="42"/>
      <c r="O53" s="42"/>
      <c r="P53" s="42"/>
      <c r="Q53" s="42"/>
      <c r="R53" s="42"/>
      <c r="S53" s="42"/>
      <c r="T53" s="42"/>
      <c r="U53" s="43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2022-01-30T14:14:19Z</cp:lastPrinted>
  <dcterms:created xsi:type="dcterms:W3CDTF">2019-07-05T09:08:54Z</dcterms:created>
  <dcterms:modified xsi:type="dcterms:W3CDTF">2022-05-31T13:36:34Z</dcterms:modified>
</cp:coreProperties>
</file>