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خرداد\"/>
    </mc:Choice>
  </mc:AlternateContent>
  <xr:revisionPtr revIDLastSave="0" documentId="13_ncr:1_{C4A98CDB-5E61-4F44-9DCB-1F426641A2EA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'!$A$1:$S$16</definedName>
    <definedName name="_xlnm.Print_Area" localSheetId="7">'درآمد ناشی از تغییر قیمت اوراق '!$A$1:$Q$32</definedName>
    <definedName name="_xlnm.Print_Area" localSheetId="6">'درآمد ناشی از فروش '!$A$1:$R$27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'!$A$1:$U$35</definedName>
    <definedName name="_xlnm.Print_Area" localSheetId="1">سهام!$A$1:$Z$36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8" l="1"/>
  <c r="Y12" i="1" l="1"/>
  <c r="Q27" i="11" l="1"/>
  <c r="Q26" i="11"/>
  <c r="Q25" i="11"/>
  <c r="Q24" i="11"/>
  <c r="S24" i="11" s="1"/>
  <c r="Q23" i="11"/>
  <c r="Q22" i="11"/>
  <c r="Q21" i="11"/>
  <c r="Q20" i="11"/>
  <c r="Q19" i="11"/>
  <c r="Q18" i="11"/>
  <c r="Q17" i="11"/>
  <c r="Q16" i="11"/>
  <c r="S16" i="11" s="1"/>
  <c r="Q15" i="11"/>
  <c r="Q14" i="11"/>
  <c r="Q13" i="11"/>
  <c r="Q12" i="11"/>
  <c r="Q11" i="11"/>
  <c r="Q10" i="11"/>
  <c r="S10" i="11" s="1"/>
  <c r="S20" i="11"/>
  <c r="O34" i="11"/>
  <c r="S34" i="11" s="1"/>
  <c r="O33" i="11"/>
  <c r="S33" i="11" s="1"/>
  <c r="O32" i="11"/>
  <c r="S32" i="11" s="1"/>
  <c r="O31" i="11"/>
  <c r="S31" i="11" s="1"/>
  <c r="O30" i="11"/>
  <c r="S30" i="11" s="1"/>
  <c r="O29" i="11"/>
  <c r="S29" i="11" s="1"/>
  <c r="O28" i="11"/>
  <c r="S28" i="11" s="1"/>
  <c r="O27" i="11"/>
  <c r="O26" i="11"/>
  <c r="O25" i="11"/>
  <c r="S25" i="11" s="1"/>
  <c r="O23" i="11"/>
  <c r="O22" i="11"/>
  <c r="O21" i="11"/>
  <c r="O19" i="11"/>
  <c r="S19" i="11" s="1"/>
  <c r="O18" i="11"/>
  <c r="O17" i="11"/>
  <c r="O15" i="11"/>
  <c r="S15" i="11" s="1"/>
  <c r="O14" i="11"/>
  <c r="S14" i="11" s="1"/>
  <c r="O13" i="11"/>
  <c r="O12" i="11"/>
  <c r="O11" i="11"/>
  <c r="O10" i="11"/>
  <c r="I16" i="11"/>
  <c r="I20" i="11"/>
  <c r="I24" i="11"/>
  <c r="G11" i="11"/>
  <c r="G15" i="11"/>
  <c r="G14" i="11"/>
  <c r="G13" i="11"/>
  <c r="G12" i="11"/>
  <c r="G10" i="11"/>
  <c r="E34" i="11"/>
  <c r="I34" i="11" s="1"/>
  <c r="E33" i="11"/>
  <c r="I33" i="11" s="1"/>
  <c r="E32" i="11"/>
  <c r="I32" i="11" s="1"/>
  <c r="E31" i="11"/>
  <c r="I31" i="11" s="1"/>
  <c r="E30" i="11"/>
  <c r="I30" i="11" s="1"/>
  <c r="E29" i="11"/>
  <c r="I29" i="11" s="1"/>
  <c r="E28" i="11"/>
  <c r="I28" i="11" s="1"/>
  <c r="E27" i="11"/>
  <c r="I27" i="11" s="1"/>
  <c r="E26" i="11"/>
  <c r="I26" i="11" s="1"/>
  <c r="E25" i="11"/>
  <c r="I25" i="11" s="1"/>
  <c r="E23" i="11"/>
  <c r="I23" i="11" s="1"/>
  <c r="E22" i="11"/>
  <c r="I22" i="11" s="1"/>
  <c r="E21" i="11"/>
  <c r="I21" i="11" s="1"/>
  <c r="E19" i="11"/>
  <c r="I19" i="11" s="1"/>
  <c r="E18" i="11"/>
  <c r="I18" i="11" s="1"/>
  <c r="E17" i="11"/>
  <c r="I17" i="11" s="1"/>
  <c r="E15" i="11"/>
  <c r="I15" i="11" s="1"/>
  <c r="E14" i="11"/>
  <c r="I14" i="11" s="1"/>
  <c r="E13" i="11"/>
  <c r="I13" i="11" s="1"/>
  <c r="E12" i="11"/>
  <c r="I12" i="11" s="1"/>
  <c r="E11" i="11"/>
  <c r="E10" i="11"/>
  <c r="I10" i="11" l="1"/>
  <c r="I11" i="11"/>
  <c r="S11" i="11"/>
  <c r="S12" i="11"/>
  <c r="S13" i="11"/>
  <c r="S17" i="11"/>
  <c r="S21" i="11"/>
  <c r="S18" i="11"/>
  <c r="S22" i="11"/>
  <c r="S26" i="11"/>
  <c r="S23" i="11"/>
  <c r="S27" i="11"/>
  <c r="I35" i="11"/>
  <c r="Y27" i="1"/>
  <c r="Y26" i="1"/>
  <c r="Y25" i="1"/>
  <c r="S15" i="8"/>
  <c r="Q15" i="8"/>
  <c r="O15" i="8"/>
  <c r="M15" i="8"/>
  <c r="I15" i="8"/>
  <c r="S9" i="6"/>
  <c r="Y16" i="1"/>
  <c r="E13" i="14"/>
  <c r="I27" i="10"/>
  <c r="AA35" i="11"/>
  <c r="G34" i="1"/>
  <c r="U35" i="11" l="1"/>
  <c r="O35" i="11"/>
  <c r="K35" i="11"/>
  <c r="E35" i="11"/>
  <c r="M35" i="11"/>
  <c r="M37" i="11" s="1"/>
  <c r="C35" i="11"/>
  <c r="C37" i="11" s="1"/>
  <c r="Y32" i="1" l="1"/>
  <c r="Y13" i="1" l="1"/>
  <c r="Y14" i="1"/>
  <c r="Y15" i="1"/>
  <c r="Y17" i="1"/>
  <c r="Y18" i="1"/>
  <c r="Y19" i="1"/>
  <c r="Y20" i="1"/>
  <c r="Y21" i="1"/>
  <c r="Y22" i="1"/>
  <c r="Y23" i="1"/>
  <c r="Y24" i="1"/>
  <c r="Y28" i="1"/>
  <c r="Y29" i="1"/>
  <c r="Y30" i="1"/>
  <c r="Y31" i="1"/>
  <c r="Y33" i="1"/>
  <c r="K6" i="6"/>
  <c r="E34" i="1" l="1"/>
  <c r="Q31" i="9" l="1"/>
  <c r="O31" i="9"/>
  <c r="M31" i="9"/>
  <c r="E31" i="9"/>
  <c r="I31" i="9"/>
  <c r="G31" i="9"/>
  <c r="S10" i="6" l="1"/>
  <c r="S8" i="6"/>
  <c r="Q11" i="6"/>
  <c r="O11" i="6"/>
  <c r="M11" i="6"/>
  <c r="K11" i="6"/>
  <c r="W34" i="1"/>
  <c r="U34" i="1"/>
  <c r="O34" i="1"/>
  <c r="K34" i="1"/>
  <c r="S11" i="6" l="1"/>
  <c r="Y34" i="1"/>
  <c r="E12" i="15" l="1"/>
  <c r="I12" i="15" l="1"/>
  <c r="C13" i="14"/>
  <c r="I13" i="13"/>
  <c r="E13" i="13"/>
  <c r="G11" i="13" s="1"/>
  <c r="Q27" i="10"/>
  <c r="O27" i="10"/>
  <c r="M27" i="10"/>
  <c r="G27" i="10"/>
  <c r="E27" i="10"/>
  <c r="S11" i="7"/>
  <c r="Q11" i="7"/>
  <c r="O11" i="7"/>
  <c r="M11" i="7"/>
  <c r="K11" i="7"/>
  <c r="I11" i="7"/>
  <c r="K10" i="13" l="1"/>
  <c r="K11" i="13"/>
  <c r="K12" i="13"/>
  <c r="G10" i="13"/>
  <c r="G13" i="13" s="1"/>
  <c r="G12" i="13"/>
  <c r="Q35" i="11"/>
  <c r="S35" i="11"/>
  <c r="E9" i="15" s="1"/>
  <c r="E11" i="15"/>
  <c r="I9" i="15" l="1"/>
  <c r="G35" i="11"/>
  <c r="I11" i="15"/>
  <c r="K13" i="13"/>
  <c r="K8" i="18" l="1"/>
  <c r="C8" i="18"/>
  <c r="K7" i="9"/>
  <c r="C7" i="9"/>
  <c r="C11" i="18" l="1"/>
  <c r="R15" i="8" l="1"/>
  <c r="P15" i="8"/>
  <c r="N15" i="8"/>
  <c r="L15" i="8"/>
  <c r="J15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E13" i="15"/>
  <c r="F11" i="18"/>
  <c r="G10" i="15" l="1"/>
  <c r="G11" i="15"/>
  <c r="G9" i="15"/>
  <c r="G12" i="15"/>
  <c r="A4" i="7"/>
  <c r="G13" i="15" l="1"/>
  <c r="A4" i="8"/>
  <c r="A4" i="10" s="1"/>
  <c r="A4" i="9" s="1"/>
  <c r="A4" i="11" s="1"/>
  <c r="A4" i="18" s="1"/>
  <c r="A4" i="13" s="1"/>
  <c r="A4" i="14" s="1"/>
  <c r="F13" i="13" l="1"/>
  <c r="H13" i="13"/>
  <c r="J13" i="13"/>
  <c r="L13" i="13"/>
  <c r="N31" i="9" l="1"/>
  <c r="L31" i="9"/>
  <c r="H31" i="9"/>
  <c r="P31" i="9"/>
  <c r="J31" i="9"/>
</calcChain>
</file>

<file path=xl/sharedStrings.xml><?xml version="1.0" encoding="utf-8"?>
<sst xmlns="http://schemas.openxmlformats.org/spreadsheetml/2006/main" count="455" uniqueCount="135">
  <si>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</si>
  <si>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</si>
  <si>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</si>
  <si>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</si>
  <si>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</si>
  <si>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</si>
  <si>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</si>
  <si>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</si>
  <si>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</si>
  <si>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</si>
  <si>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</si>
  <si>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</si>
  <si>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</si>
  <si>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</si>
  <si>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</si>
  <si>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</si>
  <si>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</si>
  <si>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</si>
  <si>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</si>
  <si>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</si>
  <si>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</si>
  <si>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</si>
  <si>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</si>
  <si>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</si>
  <si>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</si>
  <si>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</si>
  <si>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</si>
  <si>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</si>
  <si>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</si>
  <si>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</si>
  <si>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</si>
  <si>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</si>
  <si>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</si>
  <si>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</si>
  <si>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</si>
  <si>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</si>
  <si>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</si>
  <si>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</si>
  <si>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</si>
  <si>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</si>
  <si>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</si>
  <si>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</si>
  <si>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</si>
  <si>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</si>
  <si>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</si>
  <si>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</si>
  <si>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</si>
  <si>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</si>
  <si>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</si>
  <si>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</si>
  <si>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</si>
  <si>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</si>
  <si>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</si>
  <si>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</si>
  <si>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</si>
  <si>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</si>
  <si>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</si>
  <si>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</si>
  <si>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</si>
  <si>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</si>
  <si>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</si>
  <si>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</si>
  <si>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</si>
  <si>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</si>
  <si>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</si>
  <si>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</si>
  <si>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</si>
  <si>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</si>
  <si>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</si>
  <si>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</si>
  <si>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</si>
  <si>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</si>
  <si>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</si>
  <si>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</si>
  <si>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</si>
  <si>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</si>
  <si>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</si>
  <si>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</si>
  <si>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</si>
  <si>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</si>
  <si>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</si>
  <si>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</si>
  <si>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</si>
  <si>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</si>
  <si>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</si>
  <si>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</si>
  <si>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</si>
  <si>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</si>
  <si>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</si>
  <si>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</si>
  <si>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</si>
  <si>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</si>
  <si>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</si>
  <si>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</si>
  <si>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</si>
  <si>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</si>
  <si>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</si>
  <si>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</si>
  <si>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</si>
  <si>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</si>
  <si>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</si>
  <si>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</si>
  <si>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</si>
  <si>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</si>
  <si>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</si>
  <si>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</si>
  <si>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</si>
  <si>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</si>
  <si>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</si>
  <si>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</si>
  <si>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</si>
  <si>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</si>
  <si>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</si>
  <si>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</si>
  <si>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</si>
  <si>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</si>
  <si>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</si>
  <si>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</si>
  <si>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</si>
  <si>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</si>
  <si>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1401/02/31</t>
  </si>
  <si>
    <t>سیمان‌شاهرود</t>
  </si>
  <si>
    <t>1401/02/25</t>
  </si>
  <si>
    <t xml:space="preserve"> منتهی به 31 خرداد ماه 1401</t>
  </si>
  <si>
    <t>1401/03/31</t>
  </si>
  <si>
    <t>برای ماه منتهی به 1401/03/31</t>
  </si>
  <si>
    <t xml:space="preserve">از ابتدای سال مالی تا پایان خرداد ماه </t>
  </si>
  <si>
    <t>طی خرداد ماه</t>
  </si>
  <si>
    <t>از ابتدای سال مالی تا پایان خرداد ماه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</si>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</sst>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2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9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3" fontId="8" fillId="0" borderId="0" xfId="0" applyNumberFormat="1" applyFont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3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/>
    <xf numFmtId="3" fontId="24" fillId="0" borderId="0" xfId="0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165" fontId="8" fillId="0" borderId="0" xfId="0" applyNumberFormat="1" applyFont="1"/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4" fillId="0" borderId="8" xfId="0" applyFont="1" applyBorder="1" applyAlignment="1">
      <alignment vertical="center"/>
    </xf>
    <xf numFmtId="3" fontId="37" fillId="0" borderId="0" xfId="0" applyNumberFormat="1" applyFont="1" applyFill="1"/>
    <xf numFmtId="3" fontId="37" fillId="0" borderId="0" xfId="0" applyNumberFormat="1" applyFont="1" applyFill="1" applyBorder="1"/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/>
    <xf numFmtId="3" fontId="40" fillId="0" borderId="0" xfId="0" applyNumberFormat="1" applyFont="1" applyFill="1"/>
    <xf numFmtId="43" fontId="11" fillId="0" borderId="0" xfId="0" applyNumberFormat="1" applyFont="1" applyFill="1"/>
    <xf numFmtId="3" fontId="39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/>
    <xf numFmtId="165" fontId="8" fillId="0" borderId="0" xfId="0" applyNumberFormat="1" applyFont="1" applyFill="1" applyBorder="1" applyAlignment="1">
      <alignment horizontal="right" vertical="center"/>
    </xf>
    <xf numFmtId="165" fontId="29" fillId="0" borderId="0" xfId="0" applyNumberFormat="1" applyFont="1" applyFill="1" applyBorder="1" applyAlignment="1">
      <alignment horizontal="right" vertic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165" fontId="41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10" fontId="29" fillId="0" borderId="0" xfId="0" applyNumberFormat="1" applyFont="1" applyFill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3" fontId="39" fillId="0" borderId="0" xfId="0" applyNumberFormat="1" applyFont="1" applyFill="1" applyAlignment="1">
      <alignment horizontal="right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rightToLeft="1" tabSelected="1" view="pageBreakPreview" topLeftCell="A4" zoomScaleNormal="100" zoomScaleSheetLayoutView="100" workbookViewId="0">
      <selection activeCell="A23" sqref="A23:M25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70" t="s">
        <v>96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</row>
    <row r="24" spans="1:13" ht="15" customHeigh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</row>
    <row r="25" spans="1:13" ht="15" customHeight="1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71" t="s">
        <v>123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</row>
    <row r="29" spans="1:13">
      <c r="A29" s="171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</row>
    <row r="30" spans="1:13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</row>
    <row r="32" spans="1:13">
      <c r="C32" s="56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98" t="s">
        <v>67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8" ht="30">
      <c r="A3" s="198" t="str">
        <f>'سرمایه‌گذاری در سهام '!A3:U3</f>
        <v>صورت وضعیت درآمدها</v>
      </c>
      <c r="B3" s="198"/>
      <c r="C3" s="198" t="s">
        <v>29</v>
      </c>
      <c r="D3" s="198" t="s">
        <v>29</v>
      </c>
      <c r="E3" s="198" t="s">
        <v>29</v>
      </c>
      <c r="F3" s="198" t="s">
        <v>29</v>
      </c>
      <c r="G3" s="198" t="s">
        <v>29</v>
      </c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8" ht="30">
      <c r="A4" s="198" t="str">
        <f>'سرمایه‌گذاری در سهام '!A4:U4</f>
        <v>برای ماه منتهی به 1401/03/31</v>
      </c>
      <c r="B4" s="198"/>
      <c r="C4" s="198">
        <f>'سرمایه‌گذاری در سهام '!A4:U4</f>
        <v>0</v>
      </c>
      <c r="D4" s="198" t="s">
        <v>60</v>
      </c>
      <c r="E4" s="198" t="s">
        <v>60</v>
      </c>
      <c r="F4" s="198" t="s">
        <v>60</v>
      </c>
      <c r="G4" s="198" t="s">
        <v>60</v>
      </c>
      <c r="H4" s="198"/>
      <c r="I4" s="198"/>
      <c r="J4" s="198"/>
      <c r="K4" s="198"/>
      <c r="L4" s="198"/>
      <c r="M4" s="198"/>
      <c r="N4" s="198"/>
      <c r="O4" s="198"/>
      <c r="P4" s="198"/>
      <c r="Q4" s="198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99" t="s">
        <v>82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98" t="s">
        <v>33</v>
      </c>
      <c r="C8" s="198" t="str">
        <f>'درآمد ناشی از فروش '!C7:I7</f>
        <v>طی خرداد ماه</v>
      </c>
      <c r="D8" s="198" t="s">
        <v>31</v>
      </c>
      <c r="E8" s="198" t="s">
        <v>31</v>
      </c>
      <c r="F8" s="198" t="s">
        <v>31</v>
      </c>
      <c r="G8" s="198" t="s">
        <v>31</v>
      </c>
      <c r="H8" s="198" t="s">
        <v>31</v>
      </c>
      <c r="I8" s="198" t="s">
        <v>31</v>
      </c>
      <c r="K8" s="198" t="str">
        <f>'درآمد ناشی از فروش '!K7:Q7</f>
        <v>از ابتدای سال مالی تا پایان خرداد ماه</v>
      </c>
      <c r="L8" s="198" t="s">
        <v>32</v>
      </c>
      <c r="M8" s="198" t="s">
        <v>32</v>
      </c>
      <c r="N8" s="198" t="s">
        <v>32</v>
      </c>
      <c r="O8" s="198" t="s">
        <v>32</v>
      </c>
      <c r="P8" s="198" t="s">
        <v>32</v>
      </c>
      <c r="Q8" s="198" t="s">
        <v>32</v>
      </c>
    </row>
    <row r="9" spans="1:18" ht="90.75" thickBot="1">
      <c r="A9" s="198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111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N39"/>
  <sheetViews>
    <sheetView rightToLeft="1" view="pageBreakPreview" zoomScale="90" zoomScaleNormal="100" zoomScaleSheetLayoutView="90" workbookViewId="0">
      <selection activeCell="I11" sqref="I11"/>
    </sheetView>
  </sheetViews>
  <sheetFormatPr defaultColWidth="9.140625" defaultRowHeight="22.5"/>
  <cols>
    <col min="1" max="1" width="26.140625" style="25" bestFit="1" customWidth="1"/>
    <col min="2" max="2" width="1" style="25" customWidth="1"/>
    <col min="3" max="3" width="31" style="25" bestFit="1" customWidth="1"/>
    <col min="4" max="4" width="1" style="25" customWidth="1"/>
    <col min="5" max="5" width="32.5703125" style="25" bestFit="1" customWidth="1"/>
    <col min="6" max="6" width="1" style="25" customWidth="1"/>
    <col min="7" max="7" width="10" style="90" customWidth="1"/>
    <col min="8" max="8" width="1" style="25" customWidth="1"/>
    <col min="9" max="9" width="32.5703125" style="25" bestFit="1" customWidth="1"/>
    <col min="10" max="10" width="1" style="25" customWidth="1"/>
    <col min="11" max="11" width="10.28515625" style="90" customWidth="1"/>
    <col min="12" max="12" width="1" style="25" customWidth="1"/>
    <col min="13" max="13" width="9.140625" style="25" customWidth="1"/>
    <col min="14" max="16384" width="9.140625" style="25"/>
  </cols>
  <sheetData>
    <row r="2" spans="1:14" ht="24">
      <c r="A2" s="200" t="s">
        <v>67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4" ht="24">
      <c r="A3" s="200" t="str">
        <f>'سرمایه‌گذاری در اوراق بهادار '!A3:Q3</f>
        <v>صورت وضعیت درآمدها</v>
      </c>
      <c r="B3" s="200" t="s">
        <v>29</v>
      </c>
      <c r="C3" s="200" t="s">
        <v>29</v>
      </c>
      <c r="D3" s="200" t="s">
        <v>29</v>
      </c>
      <c r="E3" s="200" t="s">
        <v>29</v>
      </c>
      <c r="F3" s="200" t="s">
        <v>29</v>
      </c>
      <c r="G3" s="200"/>
      <c r="H3" s="200"/>
      <c r="I3" s="200"/>
      <c r="J3" s="200"/>
      <c r="K3" s="200"/>
      <c r="L3" s="200"/>
      <c r="M3" s="200"/>
    </row>
    <row r="4" spans="1:14" ht="26.25">
      <c r="A4" s="178" t="str">
        <f>'سرمایه‌گذاری در اوراق بهادار '!A4:Q4</f>
        <v>برای ماه منتهی به 1401/03/31</v>
      </c>
      <c r="B4" s="178" t="s">
        <v>97</v>
      </c>
      <c r="C4" s="178" t="s">
        <v>2</v>
      </c>
      <c r="D4" s="178" t="s">
        <v>2</v>
      </c>
      <c r="E4" s="178" t="s">
        <v>2</v>
      </c>
      <c r="F4" s="178" t="s">
        <v>2</v>
      </c>
      <c r="G4" s="178"/>
      <c r="H4" s="178"/>
      <c r="I4" s="178"/>
      <c r="J4" s="178"/>
      <c r="K4" s="178"/>
      <c r="L4" s="178"/>
      <c r="M4" s="178"/>
      <c r="N4" s="28"/>
    </row>
    <row r="5" spans="1:14" ht="24">
      <c r="B5" s="166"/>
      <c r="C5" s="166"/>
      <c r="D5" s="166"/>
      <c r="E5" s="166"/>
      <c r="F5" s="166"/>
      <c r="G5" s="166"/>
      <c r="H5" s="166"/>
      <c r="I5" s="166"/>
    </row>
    <row r="6" spans="1:14" ht="28.5">
      <c r="A6" s="202" t="s">
        <v>81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ht="28.5">
      <c r="A7" s="168"/>
      <c r="B7" s="168"/>
      <c r="C7" s="168"/>
      <c r="D7" s="168"/>
      <c r="E7" s="168"/>
      <c r="F7" s="168"/>
      <c r="G7" s="87"/>
      <c r="H7" s="168"/>
      <c r="I7" s="168"/>
      <c r="J7" s="168"/>
      <c r="K7" s="87"/>
      <c r="L7" s="168"/>
    </row>
    <row r="8" spans="1:14" ht="24.75" thickBot="1">
      <c r="A8" s="201" t="s">
        <v>53</v>
      </c>
      <c r="B8" s="201" t="s">
        <v>53</v>
      </c>
      <c r="C8" s="201" t="s">
        <v>53</v>
      </c>
      <c r="E8" s="201" t="s">
        <v>127</v>
      </c>
      <c r="F8" s="201" t="s">
        <v>31</v>
      </c>
      <c r="G8" s="201" t="s">
        <v>31</v>
      </c>
      <c r="I8" s="201" t="s">
        <v>128</v>
      </c>
      <c r="J8" s="201" t="s">
        <v>32</v>
      </c>
      <c r="K8" s="201" t="s">
        <v>32</v>
      </c>
    </row>
    <row r="9" spans="1:14" ht="48" thickBot="1">
      <c r="A9" s="26" t="s">
        <v>54</v>
      </c>
      <c r="C9" s="26" t="s">
        <v>19</v>
      </c>
      <c r="E9" s="26" t="s">
        <v>55</v>
      </c>
      <c r="G9" s="27" t="s">
        <v>56</v>
      </c>
      <c r="I9" s="26" t="s">
        <v>55</v>
      </c>
      <c r="K9" s="27" t="s">
        <v>56</v>
      </c>
    </row>
    <row r="10" spans="1:14" ht="24.75">
      <c r="A10" s="95" t="s">
        <v>26</v>
      </c>
      <c r="B10" s="95"/>
      <c r="C10" s="95" t="s">
        <v>27</v>
      </c>
      <c r="D10" s="95"/>
      <c r="E10" s="95">
        <v>63083</v>
      </c>
      <c r="F10" s="62"/>
      <c r="G10" s="88">
        <f>E10/$E$13</f>
        <v>5.5655057816044113E-4</v>
      </c>
      <c r="H10" s="62"/>
      <c r="I10" s="95">
        <v>247026</v>
      </c>
      <c r="J10" s="62"/>
      <c r="K10" s="88">
        <f>I10/$I$13</f>
        <v>1.079880598585021E-3</v>
      </c>
    </row>
    <row r="11" spans="1:14" ht="24.75">
      <c r="A11" s="95" t="s">
        <v>63</v>
      </c>
      <c r="B11" s="95"/>
      <c r="C11" s="95" t="s">
        <v>64</v>
      </c>
      <c r="D11" s="95"/>
      <c r="E11" s="95">
        <v>113275014</v>
      </c>
      <c r="F11" s="62"/>
      <c r="G11" s="88">
        <f>E11/$E$13</f>
        <v>0.99937026667774309</v>
      </c>
      <c r="H11" s="62"/>
      <c r="I11" s="95">
        <v>228414527</v>
      </c>
      <c r="J11" s="62"/>
      <c r="K11" s="88">
        <f>I11/$I$13</f>
        <v>0.9985200591932607</v>
      </c>
    </row>
    <row r="12" spans="1:14" ht="24.75">
      <c r="A12" s="95" t="s">
        <v>108</v>
      </c>
      <c r="B12" s="95"/>
      <c r="C12" s="95" t="s">
        <v>109</v>
      </c>
      <c r="D12" s="95"/>
      <c r="E12" s="95">
        <v>8295</v>
      </c>
      <c r="F12" s="62"/>
      <c r="G12" s="88">
        <f>E12/$E$13</f>
        <v>7.3182744096521397E-5</v>
      </c>
      <c r="H12" s="62"/>
      <c r="I12" s="95">
        <v>91515</v>
      </c>
      <c r="J12" s="62"/>
      <c r="K12" s="88">
        <f>I12/$I$13</f>
        <v>4.0006020815423554E-4</v>
      </c>
    </row>
    <row r="13" spans="1:14" s="28" customFormat="1" ht="36.75" customHeight="1" thickBot="1">
      <c r="E13" s="63">
        <f t="shared" ref="E13:L13" si="0">SUM(E10:E12)</f>
        <v>113346392</v>
      </c>
      <c r="F13" s="62">
        <f t="shared" si="0"/>
        <v>0</v>
      </c>
      <c r="G13" s="89">
        <f t="shared" si="0"/>
        <v>1</v>
      </c>
      <c r="H13" s="62">
        <f t="shared" si="0"/>
        <v>0</v>
      </c>
      <c r="I13" s="63">
        <f t="shared" si="0"/>
        <v>228753068</v>
      </c>
      <c r="J13" s="62">
        <f t="shared" si="0"/>
        <v>0</v>
      </c>
      <c r="K13" s="89">
        <f t="shared" si="0"/>
        <v>0.99999999999999989</v>
      </c>
      <c r="L13" s="28">
        <f t="shared" si="0"/>
        <v>0</v>
      </c>
      <c r="M13" s="61"/>
    </row>
    <row r="14" spans="1:14" ht="23.25" thickTop="1">
      <c r="M14" s="29"/>
    </row>
    <row r="15" spans="1:14">
      <c r="M15" s="29"/>
    </row>
    <row r="16" spans="1:14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3"/>
  <sheetViews>
    <sheetView rightToLeft="1" view="pageBreakPreview" topLeftCell="A4" zoomScaleNormal="100" zoomScaleSheetLayoutView="100" workbookViewId="0">
      <selection activeCell="C8" sqref="C8"/>
    </sheetView>
  </sheetViews>
  <sheetFormatPr defaultColWidth="12.140625" defaultRowHeight="22.5"/>
  <cols>
    <col min="1" max="1" width="42.42578125" style="25" bestFit="1" customWidth="1"/>
    <col min="2" max="2" width="2.5703125" style="25" customWidth="1"/>
    <col min="3" max="3" width="19" style="25" bestFit="1" customWidth="1"/>
    <col min="4" max="4" width="0.7109375" style="25" customWidth="1"/>
    <col min="5" max="5" width="19.85546875" style="25" customWidth="1"/>
    <col min="6" max="16384" width="12.140625" style="25"/>
  </cols>
  <sheetData>
    <row r="2" spans="1:13" ht="24">
      <c r="A2" s="200" t="s">
        <v>67</v>
      </c>
      <c r="B2" s="200"/>
      <c r="C2" s="200"/>
      <c r="D2" s="200"/>
      <c r="E2" s="200"/>
    </row>
    <row r="3" spans="1:13" ht="24">
      <c r="A3" s="200" t="s">
        <v>29</v>
      </c>
      <c r="B3" s="200" t="s">
        <v>29</v>
      </c>
      <c r="C3" s="200" t="s">
        <v>29</v>
      </c>
      <c r="D3" s="200" t="s">
        <v>29</v>
      </c>
      <c r="E3" s="200"/>
    </row>
    <row r="4" spans="1:13" ht="24">
      <c r="A4" s="200" t="str">
        <f>'درآمد سپرده بانکی '!A4:M4</f>
        <v>برای ماه منتهی به 1401/03/31</v>
      </c>
      <c r="B4" s="200" t="s">
        <v>2</v>
      </c>
      <c r="C4" s="200" t="s">
        <v>2</v>
      </c>
      <c r="D4" s="200" t="s">
        <v>2</v>
      </c>
      <c r="E4" s="200"/>
    </row>
    <row r="5" spans="1:13" ht="24">
      <c r="A5" s="144"/>
      <c r="B5" s="144"/>
      <c r="C5" s="144"/>
      <c r="D5" s="144"/>
      <c r="E5" s="144"/>
    </row>
    <row r="6" spans="1:13" ht="28.5">
      <c r="A6" s="202" t="s">
        <v>83</v>
      </c>
      <c r="B6" s="202"/>
      <c r="C6" s="202"/>
      <c r="D6" s="202"/>
      <c r="E6" s="202"/>
    </row>
    <row r="7" spans="1:13" ht="28.5">
      <c r="A7" s="146"/>
      <c r="B7" s="146"/>
      <c r="C7" s="146"/>
      <c r="D7" s="146"/>
      <c r="E7" s="146"/>
    </row>
    <row r="8" spans="1:13" ht="48.75" thickBot="1">
      <c r="A8" s="203" t="s">
        <v>57</v>
      </c>
      <c r="C8" s="167" t="s">
        <v>127</v>
      </c>
      <c r="E8" s="204" t="s">
        <v>128</v>
      </c>
    </row>
    <row r="9" spans="1:13" ht="24.75" thickBot="1">
      <c r="A9" s="201" t="s">
        <v>57</v>
      </c>
      <c r="C9" s="145" t="s">
        <v>22</v>
      </c>
      <c r="E9" s="145" t="s">
        <v>22</v>
      </c>
    </row>
    <row r="10" spans="1:13" ht="24">
      <c r="A10" s="103" t="s">
        <v>66</v>
      </c>
      <c r="C10" s="136">
        <v>49367414</v>
      </c>
      <c r="E10" s="136">
        <v>936963382</v>
      </c>
    </row>
    <row r="11" spans="1:13" ht="24" hidden="1">
      <c r="A11" s="103" t="s">
        <v>105</v>
      </c>
      <c r="C11" s="136">
        <v>0</v>
      </c>
      <c r="E11" s="136">
        <v>0</v>
      </c>
    </row>
    <row r="12" spans="1:13" ht="24">
      <c r="A12" s="103" t="s">
        <v>106</v>
      </c>
      <c r="C12" s="136">
        <v>53207058</v>
      </c>
      <c r="E12" s="136">
        <v>131180011</v>
      </c>
    </row>
    <row r="13" spans="1:13" ht="27" thickBot="1">
      <c r="A13" s="103" t="s">
        <v>38</v>
      </c>
      <c r="C13" s="104">
        <f>SUM(C10:C12)</f>
        <v>102574472</v>
      </c>
      <c r="D13" s="28"/>
      <c r="E13" s="105">
        <f>SUM(E10:E12)</f>
        <v>1068143393</v>
      </c>
    </row>
    <row r="14" spans="1:13" ht="23.25" thickTop="1">
      <c r="M14" s="29"/>
    </row>
    <row r="15" spans="1:13">
      <c r="M15" s="29"/>
    </row>
    <row r="16" spans="1:13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  <row r="41" spans="13:13">
      <c r="M41" s="29"/>
    </row>
    <row r="42" spans="13:13">
      <c r="M42" s="29"/>
    </row>
    <row r="43" spans="13:13">
      <c r="M43" s="2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38"/>
  <sheetViews>
    <sheetView rightToLeft="1" view="pageBreakPreview" zoomScale="50" zoomScaleNormal="60" zoomScaleSheetLayoutView="50" workbookViewId="0">
      <pane xSplit="1" topLeftCell="B1" activePane="topRight" state="frozen"/>
      <selection activeCell="A7" sqref="A7"/>
      <selection pane="topRight" sqref="A1:XFD1048576"/>
    </sheetView>
  </sheetViews>
  <sheetFormatPr defaultColWidth="9.140625" defaultRowHeight="31.5"/>
  <cols>
    <col min="1" max="1" width="51.7109375" style="64" customWidth="1"/>
    <col min="2" max="2" width="1" style="64" customWidth="1"/>
    <col min="3" max="3" width="20.5703125" style="77" customWidth="1"/>
    <col min="4" max="4" width="1" style="64" customWidth="1"/>
    <col min="5" max="5" width="31.28515625" style="64" customWidth="1"/>
    <col min="6" max="6" width="0.7109375" style="64" customWidth="1"/>
    <col min="7" max="7" width="30" style="64" customWidth="1"/>
    <col min="8" max="8" width="1.140625" style="64" customWidth="1"/>
    <col min="9" max="9" width="28.42578125" style="77" customWidth="1"/>
    <col min="10" max="10" width="1.42578125" style="64" customWidth="1"/>
    <col min="11" max="11" width="33.42578125" style="64" customWidth="1"/>
    <col min="12" max="12" width="0.7109375" style="64" customWidth="1"/>
    <col min="13" max="13" width="20.85546875" style="77" customWidth="1"/>
    <col min="14" max="14" width="0.85546875" style="64" customWidth="1"/>
    <col min="15" max="15" width="29.85546875" style="64" customWidth="1"/>
    <col min="16" max="16" width="1" style="64" customWidth="1"/>
    <col min="17" max="17" width="20.5703125" style="77" bestFit="1" customWidth="1"/>
    <col min="18" max="18" width="1" style="64" customWidth="1"/>
    <col min="19" max="19" width="18.140625" style="64" bestFit="1" customWidth="1"/>
    <col min="20" max="20" width="1" style="64" customWidth="1"/>
    <col min="21" max="21" width="33" style="64" customWidth="1"/>
    <col min="22" max="22" width="0.85546875" style="64" customWidth="1"/>
    <col min="23" max="23" width="32.7109375" style="64" customWidth="1"/>
    <col min="24" max="24" width="1" style="64" customWidth="1"/>
    <col min="25" max="25" width="19.5703125" style="77" customWidth="1"/>
    <col min="26" max="26" width="1.85546875" style="64" customWidth="1"/>
    <col min="27" max="27" width="32.7109375" style="64" bestFit="1" customWidth="1"/>
    <col min="28" max="28" width="28.28515625" style="64" bestFit="1" customWidth="1"/>
    <col min="29" max="16384" width="9.140625" style="64"/>
  </cols>
  <sheetData>
    <row r="2" spans="1:28" ht="47.25" customHeight="1">
      <c r="A2" s="173" t="s">
        <v>67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28" ht="47.25" customHeight="1">
      <c r="A3" s="173" t="s">
        <v>94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8" ht="47.25" customHeight="1">
      <c r="A4" s="173" t="s">
        <v>125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</row>
    <row r="5" spans="1:28" ht="47.2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8" s="66" customFormat="1" ht="47.25" customHeight="1">
      <c r="A6" s="164" t="s">
        <v>68</v>
      </c>
      <c r="B6" s="164"/>
      <c r="C6" s="75"/>
      <c r="D6" s="164"/>
      <c r="E6" s="164"/>
      <c r="F6" s="164"/>
      <c r="G6" s="164"/>
      <c r="H6" s="164"/>
      <c r="I6" s="75"/>
      <c r="J6" s="164"/>
      <c r="K6" s="164"/>
      <c r="L6" s="164"/>
      <c r="M6" s="75"/>
      <c r="N6" s="164"/>
      <c r="O6" s="164"/>
      <c r="P6" s="164"/>
      <c r="Q6" s="75"/>
      <c r="R6" s="164"/>
      <c r="S6" s="164"/>
      <c r="T6" s="164"/>
      <c r="U6" s="164"/>
      <c r="V6" s="164"/>
      <c r="W6" s="164"/>
      <c r="Y6" s="78"/>
    </row>
    <row r="7" spans="1:28" s="66" customFormat="1" ht="47.25" customHeight="1">
      <c r="A7" s="164" t="s">
        <v>69</v>
      </c>
      <c r="B7" s="164"/>
      <c r="C7" s="75"/>
      <c r="D7" s="164"/>
      <c r="E7" s="164"/>
      <c r="F7" s="164"/>
      <c r="G7" s="164"/>
      <c r="H7" s="164"/>
      <c r="I7" s="75"/>
      <c r="J7" s="164"/>
      <c r="K7" s="164"/>
      <c r="L7" s="164"/>
      <c r="M7" s="75"/>
      <c r="N7" s="164"/>
      <c r="O7" s="164"/>
      <c r="P7" s="164"/>
      <c r="Q7" s="75"/>
      <c r="R7" s="164"/>
      <c r="S7" s="164"/>
      <c r="T7" s="164"/>
      <c r="U7" s="164"/>
      <c r="V7" s="164"/>
      <c r="W7" s="164"/>
      <c r="Y7" s="78"/>
    </row>
    <row r="8" spans="1:28">
      <c r="C8" s="76"/>
      <c r="D8" s="67"/>
      <c r="E8" s="67"/>
      <c r="F8" s="67"/>
      <c r="G8" s="67"/>
      <c r="I8" s="76"/>
      <c r="J8" s="67"/>
      <c r="K8" s="67"/>
      <c r="L8" s="67"/>
      <c r="M8" s="76"/>
      <c r="N8" s="67"/>
      <c r="O8" s="67"/>
      <c r="P8" s="67"/>
      <c r="Q8" s="76"/>
      <c r="R8" s="67"/>
      <c r="S8" s="67"/>
      <c r="T8" s="67"/>
      <c r="U8" s="67"/>
      <c r="V8" s="67"/>
      <c r="W8" s="67"/>
      <c r="X8" s="67"/>
      <c r="Y8" s="76"/>
    </row>
    <row r="9" spans="1:28" ht="40.5" customHeight="1">
      <c r="A9" s="174" t="s">
        <v>3</v>
      </c>
      <c r="C9" s="172" t="s">
        <v>120</v>
      </c>
      <c r="D9" s="172" t="s">
        <v>101</v>
      </c>
      <c r="E9" s="172" t="s">
        <v>101</v>
      </c>
      <c r="F9" s="172" t="s">
        <v>101</v>
      </c>
      <c r="G9" s="172" t="s">
        <v>101</v>
      </c>
      <c r="I9" s="172" t="s">
        <v>4</v>
      </c>
      <c r="J9" s="172" t="s">
        <v>4</v>
      </c>
      <c r="K9" s="172" t="s">
        <v>4</v>
      </c>
      <c r="L9" s="172" t="s">
        <v>4</v>
      </c>
      <c r="M9" s="172" t="s">
        <v>4</v>
      </c>
      <c r="N9" s="172" t="s">
        <v>4</v>
      </c>
      <c r="O9" s="172" t="s">
        <v>4</v>
      </c>
      <c r="Q9" s="172" t="s">
        <v>124</v>
      </c>
      <c r="R9" s="172" t="s">
        <v>102</v>
      </c>
      <c r="S9" s="172" t="s">
        <v>102</v>
      </c>
      <c r="T9" s="172" t="s">
        <v>102</v>
      </c>
      <c r="U9" s="172" t="s">
        <v>102</v>
      </c>
      <c r="V9" s="172" t="s">
        <v>102</v>
      </c>
      <c r="W9" s="172" t="s">
        <v>102</v>
      </c>
      <c r="X9" s="172" t="s">
        <v>102</v>
      </c>
      <c r="Y9" s="172" t="s">
        <v>102</v>
      </c>
    </row>
    <row r="10" spans="1:28" ht="33.75" customHeight="1">
      <c r="A10" s="174" t="s">
        <v>3</v>
      </c>
      <c r="C10" s="175" t="s">
        <v>6</v>
      </c>
      <c r="E10" s="175" t="s">
        <v>7</v>
      </c>
      <c r="G10" s="175" t="s">
        <v>8</v>
      </c>
      <c r="I10" s="174" t="s">
        <v>9</v>
      </c>
      <c r="J10" s="174" t="s">
        <v>9</v>
      </c>
      <c r="K10" s="174" t="s">
        <v>9</v>
      </c>
      <c r="M10" s="174" t="s">
        <v>10</v>
      </c>
      <c r="N10" s="174" t="s">
        <v>10</v>
      </c>
      <c r="O10" s="174" t="s">
        <v>10</v>
      </c>
      <c r="Q10" s="175" t="s">
        <v>6</v>
      </c>
      <c r="S10" s="175" t="s">
        <v>11</v>
      </c>
      <c r="U10" s="175" t="s">
        <v>7</v>
      </c>
      <c r="V10" s="175"/>
      <c r="W10" s="175" t="s">
        <v>8</v>
      </c>
      <c r="Y10" s="176" t="s">
        <v>12</v>
      </c>
    </row>
    <row r="11" spans="1:28" ht="60.75" customHeight="1">
      <c r="A11" s="174" t="s">
        <v>3</v>
      </c>
      <c r="C11" s="172" t="s">
        <v>6</v>
      </c>
      <c r="E11" s="172" t="s">
        <v>7</v>
      </c>
      <c r="G11" s="172" t="s">
        <v>8</v>
      </c>
      <c r="I11" s="159" t="s">
        <v>6</v>
      </c>
      <c r="K11" s="159" t="s">
        <v>7</v>
      </c>
      <c r="M11" s="159" t="s">
        <v>6</v>
      </c>
      <c r="O11" s="159" t="s">
        <v>13</v>
      </c>
      <c r="Q11" s="172" t="s">
        <v>6</v>
      </c>
      <c r="S11" s="172" t="s">
        <v>11</v>
      </c>
      <c r="U11" s="172" t="s">
        <v>7</v>
      </c>
      <c r="V11" s="172"/>
      <c r="W11" s="172"/>
      <c r="Y11" s="177" t="s">
        <v>12</v>
      </c>
      <c r="AA11" s="141">
        <v>2316228418036</v>
      </c>
      <c r="AB11" s="142" t="s">
        <v>115</v>
      </c>
    </row>
    <row r="12" spans="1:28" ht="41.25" customHeight="1">
      <c r="A12" s="137" t="s">
        <v>103</v>
      </c>
      <c r="B12" s="138"/>
      <c r="C12" s="139">
        <v>24400000</v>
      </c>
      <c r="D12" s="138"/>
      <c r="E12" s="139">
        <v>148354246355</v>
      </c>
      <c r="F12" s="138"/>
      <c r="G12" s="139">
        <v>145771468200</v>
      </c>
      <c r="H12" s="138"/>
      <c r="I12" s="139">
        <v>0</v>
      </c>
      <c r="J12" s="138"/>
      <c r="K12" s="139">
        <v>0</v>
      </c>
      <c r="L12" s="138"/>
      <c r="M12" s="139">
        <v>0</v>
      </c>
      <c r="N12" s="138"/>
      <c r="O12" s="139">
        <v>0</v>
      </c>
      <c r="P12" s="138"/>
      <c r="Q12" s="139">
        <v>24400000</v>
      </c>
      <c r="R12" s="138"/>
      <c r="S12" s="139">
        <v>5510</v>
      </c>
      <c r="T12" s="138"/>
      <c r="U12" s="139">
        <v>148354246355</v>
      </c>
      <c r="V12" s="138"/>
      <c r="W12" s="139">
        <v>133644058200</v>
      </c>
      <c r="Y12" s="79">
        <f>W12/$AA$11</f>
        <v>5.7698997715139352E-2</v>
      </c>
      <c r="AA12" s="149"/>
      <c r="AB12" s="140"/>
    </row>
    <row r="13" spans="1:28" ht="41.25" customHeight="1">
      <c r="A13" s="137" t="s">
        <v>119</v>
      </c>
      <c r="B13" s="138"/>
      <c r="C13" s="139">
        <v>6000000</v>
      </c>
      <c r="D13" s="138"/>
      <c r="E13" s="139">
        <v>45468861200</v>
      </c>
      <c r="F13" s="138"/>
      <c r="G13" s="139">
        <v>53738343000</v>
      </c>
      <c r="H13" s="138"/>
      <c r="I13" s="139">
        <v>1000000</v>
      </c>
      <c r="J13" s="138"/>
      <c r="K13" s="139">
        <v>8762123605</v>
      </c>
      <c r="L13" s="138"/>
      <c r="M13" s="139">
        <v>0</v>
      </c>
      <c r="N13" s="138"/>
      <c r="O13" s="139">
        <v>0</v>
      </c>
      <c r="P13" s="138"/>
      <c r="Q13" s="139">
        <v>7000000</v>
      </c>
      <c r="R13" s="138"/>
      <c r="S13" s="139">
        <v>9180</v>
      </c>
      <c r="T13" s="138"/>
      <c r="U13" s="139">
        <v>54230984805</v>
      </c>
      <c r="V13" s="138"/>
      <c r="W13" s="139">
        <v>63877653000</v>
      </c>
      <c r="Y13" s="79">
        <f t="shared" ref="Y13:Y33" si="0">W13/$AA$11</f>
        <v>2.757830467090279E-2</v>
      </c>
      <c r="AA13" s="149"/>
      <c r="AB13" s="140"/>
    </row>
    <row r="14" spans="1:28" ht="41.25" customHeight="1">
      <c r="A14" s="137" t="s">
        <v>114</v>
      </c>
      <c r="B14" s="138"/>
      <c r="C14" s="139">
        <v>46000000</v>
      </c>
      <c r="D14" s="138"/>
      <c r="E14" s="139">
        <v>115824108445</v>
      </c>
      <c r="F14" s="138"/>
      <c r="G14" s="139">
        <v>123095199600</v>
      </c>
      <c r="H14" s="138"/>
      <c r="I14" s="139">
        <v>0</v>
      </c>
      <c r="J14" s="138"/>
      <c r="K14" s="139">
        <v>0</v>
      </c>
      <c r="L14" s="138"/>
      <c r="M14" s="139">
        <v>-16000000</v>
      </c>
      <c r="N14" s="138"/>
      <c r="O14" s="139">
        <v>44209851639</v>
      </c>
      <c r="P14" s="138"/>
      <c r="Q14" s="139">
        <v>30000000</v>
      </c>
      <c r="R14" s="138"/>
      <c r="S14" s="139">
        <v>2990</v>
      </c>
      <c r="T14" s="138"/>
      <c r="U14" s="139">
        <v>75537462031</v>
      </c>
      <c r="V14" s="138"/>
      <c r="W14" s="139">
        <v>89166285000</v>
      </c>
      <c r="Y14" s="79">
        <f t="shared" si="0"/>
        <v>3.8496326314658894E-2</v>
      </c>
      <c r="AA14" s="149"/>
      <c r="AB14" s="140"/>
    </row>
    <row r="15" spans="1:28" ht="41.25" customHeight="1">
      <c r="A15" s="137" t="s">
        <v>84</v>
      </c>
      <c r="B15" s="138"/>
      <c r="C15" s="139">
        <v>1000000</v>
      </c>
      <c r="D15" s="138"/>
      <c r="E15" s="139">
        <v>169966970742</v>
      </c>
      <c r="F15" s="138"/>
      <c r="G15" s="139">
        <v>174028333500</v>
      </c>
      <c r="H15" s="138"/>
      <c r="I15" s="139">
        <v>240000</v>
      </c>
      <c r="J15" s="138"/>
      <c r="K15" s="139">
        <v>41673867086</v>
      </c>
      <c r="L15" s="138"/>
      <c r="M15" s="139">
        <v>-140000</v>
      </c>
      <c r="N15" s="138"/>
      <c r="O15" s="139">
        <v>23579435338</v>
      </c>
      <c r="P15" s="138"/>
      <c r="Q15" s="139">
        <v>1100000</v>
      </c>
      <c r="R15" s="138"/>
      <c r="S15" s="139">
        <v>167370</v>
      </c>
      <c r="T15" s="138"/>
      <c r="U15" s="139">
        <v>187745904510</v>
      </c>
      <c r="V15" s="138"/>
      <c r="W15" s="139">
        <v>183011563350</v>
      </c>
      <c r="Y15" s="79">
        <f t="shared" si="0"/>
        <v>7.9012744133923132E-2</v>
      </c>
      <c r="AA15" s="149"/>
      <c r="AB15" s="140"/>
    </row>
    <row r="16" spans="1:28" ht="41.25" customHeight="1">
      <c r="A16" s="137" t="s">
        <v>85</v>
      </c>
      <c r="B16" s="138"/>
      <c r="C16" s="139">
        <v>2250000</v>
      </c>
      <c r="D16" s="138"/>
      <c r="E16" s="139">
        <v>116725726344</v>
      </c>
      <c r="F16" s="138"/>
      <c r="G16" s="139">
        <v>176043769875</v>
      </c>
      <c r="H16" s="138"/>
      <c r="I16" s="139">
        <v>0</v>
      </c>
      <c r="J16" s="138"/>
      <c r="K16" s="139">
        <v>0</v>
      </c>
      <c r="L16" s="138"/>
      <c r="M16" s="139">
        <v>-250000</v>
      </c>
      <c r="N16" s="138"/>
      <c r="O16" s="139">
        <v>19104328848</v>
      </c>
      <c r="P16" s="138"/>
      <c r="Q16" s="139">
        <v>2000000</v>
      </c>
      <c r="R16" s="138"/>
      <c r="S16" s="139">
        <v>77300</v>
      </c>
      <c r="T16" s="138"/>
      <c r="U16" s="139">
        <v>103756201194</v>
      </c>
      <c r="V16" s="138"/>
      <c r="W16" s="139">
        <v>153680130000</v>
      </c>
      <c r="Y16" s="79">
        <f>W16/$AA$11</f>
        <v>6.6349298196725359E-2</v>
      </c>
      <c r="AA16" s="149"/>
      <c r="AB16" s="140"/>
    </row>
    <row r="17" spans="1:28" ht="41.25" customHeight="1">
      <c r="A17" s="137" t="s">
        <v>93</v>
      </c>
      <c r="B17" s="138"/>
      <c r="C17" s="139">
        <v>3400000</v>
      </c>
      <c r="D17" s="138"/>
      <c r="E17" s="139">
        <v>86211181182</v>
      </c>
      <c r="F17" s="138"/>
      <c r="G17" s="139">
        <v>117615996000</v>
      </c>
      <c r="H17" s="138"/>
      <c r="I17" s="139">
        <v>0</v>
      </c>
      <c r="J17" s="138"/>
      <c r="K17" s="139">
        <v>0</v>
      </c>
      <c r="L17" s="138"/>
      <c r="M17" s="139">
        <v>0</v>
      </c>
      <c r="N17" s="138"/>
      <c r="O17" s="139">
        <v>0</v>
      </c>
      <c r="P17" s="138"/>
      <c r="Q17" s="139">
        <v>3400000</v>
      </c>
      <c r="R17" s="138"/>
      <c r="S17" s="139">
        <v>35550</v>
      </c>
      <c r="T17" s="138"/>
      <c r="U17" s="139">
        <v>86211181182</v>
      </c>
      <c r="V17" s="138"/>
      <c r="W17" s="139">
        <v>120150823500</v>
      </c>
      <c r="Y17" s="79">
        <f t="shared" si="0"/>
        <v>5.1873477833364774E-2</v>
      </c>
      <c r="AA17" s="149"/>
      <c r="AB17" s="140"/>
    </row>
    <row r="18" spans="1:28" ht="41.25" customHeight="1">
      <c r="A18" s="137" t="s">
        <v>86</v>
      </c>
      <c r="B18" s="138"/>
      <c r="C18" s="139">
        <v>2000000</v>
      </c>
      <c r="D18" s="138"/>
      <c r="E18" s="139">
        <v>43454873333</v>
      </c>
      <c r="F18" s="138"/>
      <c r="G18" s="139">
        <v>35905086000</v>
      </c>
      <c r="H18" s="138"/>
      <c r="I18" s="139">
        <v>0</v>
      </c>
      <c r="J18" s="138"/>
      <c r="K18" s="139">
        <v>0</v>
      </c>
      <c r="L18" s="138"/>
      <c r="M18" s="139">
        <v>0</v>
      </c>
      <c r="N18" s="138"/>
      <c r="O18" s="139">
        <v>0</v>
      </c>
      <c r="P18" s="138"/>
      <c r="Q18" s="139">
        <v>2000000</v>
      </c>
      <c r="R18" s="138"/>
      <c r="S18" s="139">
        <v>17490</v>
      </c>
      <c r="T18" s="138"/>
      <c r="U18" s="139">
        <v>43454873333</v>
      </c>
      <c r="V18" s="138"/>
      <c r="W18" s="139">
        <v>34771869000</v>
      </c>
      <c r="Y18" s="79">
        <f t="shared" si="0"/>
        <v>1.5012279760164638E-2</v>
      </c>
      <c r="AA18" s="149"/>
      <c r="AB18" s="140"/>
    </row>
    <row r="19" spans="1:28" ht="41.25" customHeight="1">
      <c r="A19" s="137" t="s">
        <v>117</v>
      </c>
      <c r="B19" s="138"/>
      <c r="C19" s="139">
        <v>5550424</v>
      </c>
      <c r="D19" s="138"/>
      <c r="E19" s="139">
        <v>155905799021</v>
      </c>
      <c r="F19" s="138"/>
      <c r="G19" s="139">
        <v>198074623281.48001</v>
      </c>
      <c r="H19" s="138"/>
      <c r="I19" s="139">
        <v>749576</v>
      </c>
      <c r="J19" s="138"/>
      <c r="K19" s="139">
        <v>25135861543</v>
      </c>
      <c r="L19" s="138"/>
      <c r="M19" s="139">
        <v>0</v>
      </c>
      <c r="N19" s="138"/>
      <c r="O19" s="139">
        <v>0</v>
      </c>
      <c r="P19" s="138"/>
      <c r="Q19" s="139">
        <v>6300000</v>
      </c>
      <c r="R19" s="138"/>
      <c r="S19" s="139">
        <v>30400</v>
      </c>
      <c r="T19" s="138"/>
      <c r="U19" s="139">
        <v>181041660564</v>
      </c>
      <c r="V19" s="138"/>
      <c r="W19" s="139">
        <v>190380456000</v>
      </c>
      <c r="Y19" s="79">
        <f t="shared" si="0"/>
        <v>8.2194162940729884E-2</v>
      </c>
      <c r="AA19" s="149"/>
      <c r="AB19" s="140"/>
    </row>
    <row r="20" spans="1:28" ht="41.25" customHeight="1">
      <c r="A20" s="137" t="s">
        <v>107</v>
      </c>
      <c r="B20" s="138"/>
      <c r="C20" s="139">
        <v>4500000</v>
      </c>
      <c r="D20" s="138"/>
      <c r="E20" s="139">
        <v>68390948267</v>
      </c>
      <c r="F20" s="138"/>
      <c r="G20" s="139">
        <v>89598696750</v>
      </c>
      <c r="H20" s="138"/>
      <c r="I20" s="139">
        <v>0</v>
      </c>
      <c r="J20" s="138"/>
      <c r="K20" s="139">
        <v>0</v>
      </c>
      <c r="L20" s="138"/>
      <c r="M20" s="139">
        <v>0</v>
      </c>
      <c r="N20" s="138"/>
      <c r="O20" s="139">
        <v>0</v>
      </c>
      <c r="P20" s="138"/>
      <c r="Q20" s="139">
        <v>4500000</v>
      </c>
      <c r="R20" s="138"/>
      <c r="S20" s="139">
        <v>18190</v>
      </c>
      <c r="T20" s="138"/>
      <c r="U20" s="139">
        <v>68390948267</v>
      </c>
      <c r="V20" s="138"/>
      <c r="W20" s="139">
        <v>81367962750</v>
      </c>
      <c r="Y20" s="79">
        <f t="shared" si="0"/>
        <v>3.5129507140316651E-2</v>
      </c>
      <c r="AA20" s="149"/>
      <c r="AB20" s="140"/>
    </row>
    <row r="21" spans="1:28" ht="41.25" customHeight="1">
      <c r="A21" s="137" t="s">
        <v>112</v>
      </c>
      <c r="B21" s="138"/>
      <c r="C21" s="139">
        <v>3000000</v>
      </c>
      <c r="D21" s="138"/>
      <c r="E21" s="139">
        <v>35249693445</v>
      </c>
      <c r="F21" s="138"/>
      <c r="G21" s="139">
        <v>37634733000</v>
      </c>
      <c r="H21" s="138"/>
      <c r="I21" s="139">
        <v>0</v>
      </c>
      <c r="J21" s="138"/>
      <c r="K21" s="139">
        <v>0</v>
      </c>
      <c r="L21" s="138"/>
      <c r="M21" s="139">
        <v>-3000000</v>
      </c>
      <c r="N21" s="138"/>
      <c r="O21" s="139">
        <v>17287875821</v>
      </c>
      <c r="P21" s="138"/>
      <c r="Q21" s="139">
        <v>1571429</v>
      </c>
      <c r="R21" s="138"/>
      <c r="S21" s="139">
        <v>5990</v>
      </c>
      <c r="T21" s="138"/>
      <c r="U21" s="139">
        <v>8586991660</v>
      </c>
      <c r="V21" s="138"/>
      <c r="W21" s="139">
        <v>9356853194.7255001</v>
      </c>
      <c r="Y21" s="79">
        <f t="shared" si="0"/>
        <v>4.0396936337822233E-3</v>
      </c>
      <c r="AA21" s="155"/>
      <c r="AB21" s="140"/>
    </row>
    <row r="22" spans="1:28" ht="41.25" customHeight="1">
      <c r="A22" s="137" t="s">
        <v>87</v>
      </c>
      <c r="B22" s="138"/>
      <c r="C22" s="139">
        <v>2500000</v>
      </c>
      <c r="D22" s="138"/>
      <c r="E22" s="139">
        <v>55901934769</v>
      </c>
      <c r="F22" s="138"/>
      <c r="G22" s="139">
        <v>57083321250</v>
      </c>
      <c r="H22" s="138"/>
      <c r="I22" s="139">
        <v>0</v>
      </c>
      <c r="J22" s="138"/>
      <c r="K22" s="139">
        <v>0</v>
      </c>
      <c r="L22" s="138"/>
      <c r="M22" s="139">
        <v>0</v>
      </c>
      <c r="N22" s="138"/>
      <c r="O22" s="139">
        <v>0</v>
      </c>
      <c r="P22" s="138"/>
      <c r="Q22" s="139">
        <v>2500000</v>
      </c>
      <c r="R22" s="138"/>
      <c r="S22" s="139">
        <v>21250</v>
      </c>
      <c r="T22" s="138"/>
      <c r="U22" s="139">
        <v>55901934769</v>
      </c>
      <c r="V22" s="138"/>
      <c r="W22" s="139">
        <v>52808906250</v>
      </c>
      <c r="Y22" s="79">
        <f t="shared" si="0"/>
        <v>2.2799524364172281E-2</v>
      </c>
      <c r="AA22" s="155"/>
      <c r="AB22" s="140"/>
    </row>
    <row r="23" spans="1:28" ht="41.25" customHeight="1">
      <c r="A23" s="137" t="s">
        <v>88</v>
      </c>
      <c r="B23" s="138"/>
      <c r="C23" s="139">
        <v>15000000</v>
      </c>
      <c r="D23" s="138"/>
      <c r="E23" s="139">
        <v>196664396492</v>
      </c>
      <c r="F23" s="138"/>
      <c r="G23" s="139">
        <v>220231777500</v>
      </c>
      <c r="H23" s="138"/>
      <c r="I23" s="139">
        <v>0</v>
      </c>
      <c r="J23" s="138"/>
      <c r="K23" s="139">
        <v>0</v>
      </c>
      <c r="L23" s="138"/>
      <c r="M23" s="139">
        <v>0</v>
      </c>
      <c r="N23" s="138"/>
      <c r="O23" s="139">
        <v>0</v>
      </c>
      <c r="P23" s="138"/>
      <c r="Q23" s="139">
        <v>15000000</v>
      </c>
      <c r="R23" s="138"/>
      <c r="S23" s="139">
        <v>14670</v>
      </c>
      <c r="T23" s="138"/>
      <c r="U23" s="139">
        <v>196664396492</v>
      </c>
      <c r="V23" s="138"/>
      <c r="W23" s="139">
        <v>218740702500</v>
      </c>
      <c r="Y23" s="79">
        <f t="shared" si="0"/>
        <v>9.4438312213385611E-2</v>
      </c>
      <c r="AA23" s="149"/>
      <c r="AB23" s="140"/>
    </row>
    <row r="24" spans="1:28" ht="41.25" customHeight="1">
      <c r="A24" s="137" t="s">
        <v>89</v>
      </c>
      <c r="B24" s="138"/>
      <c r="C24" s="139">
        <v>12200000</v>
      </c>
      <c r="D24" s="138"/>
      <c r="E24" s="139">
        <v>228799052457</v>
      </c>
      <c r="F24" s="138"/>
      <c r="G24" s="139">
        <v>334595241900</v>
      </c>
      <c r="H24" s="138"/>
      <c r="I24" s="139">
        <v>533956</v>
      </c>
      <c r="J24" s="138"/>
      <c r="K24" s="139">
        <v>12586639206</v>
      </c>
      <c r="L24" s="138"/>
      <c r="M24" s="139">
        <v>-233956</v>
      </c>
      <c r="N24" s="138"/>
      <c r="O24" s="139">
        <v>5862810827</v>
      </c>
      <c r="P24" s="138"/>
      <c r="Q24" s="139">
        <v>12500000</v>
      </c>
      <c r="R24" s="138"/>
      <c r="S24" s="139">
        <v>25000</v>
      </c>
      <c r="T24" s="138"/>
      <c r="U24" s="139">
        <v>236964522916</v>
      </c>
      <c r="V24" s="138"/>
      <c r="W24" s="139">
        <v>310640625000</v>
      </c>
      <c r="Y24" s="79">
        <f t="shared" si="0"/>
        <v>0.13411484920101341</v>
      </c>
      <c r="AA24" s="149"/>
      <c r="AB24" s="140"/>
    </row>
    <row r="25" spans="1:28" ht="41.25" customHeight="1">
      <c r="A25" s="137" t="s">
        <v>100</v>
      </c>
      <c r="B25" s="138"/>
      <c r="C25" s="139">
        <v>11000000</v>
      </c>
      <c r="D25" s="138"/>
      <c r="E25" s="139">
        <v>223378005967</v>
      </c>
      <c r="F25" s="138"/>
      <c r="G25" s="139">
        <v>243621774000</v>
      </c>
      <c r="H25" s="138"/>
      <c r="I25" s="139">
        <v>200000</v>
      </c>
      <c r="J25" s="138"/>
      <c r="K25" s="139">
        <v>3859403783</v>
      </c>
      <c r="L25" s="138"/>
      <c r="M25" s="139">
        <v>-4988140</v>
      </c>
      <c r="N25" s="138"/>
      <c r="O25" s="139">
        <v>108303253239</v>
      </c>
      <c r="P25" s="138"/>
      <c r="Q25" s="139">
        <v>6211860</v>
      </c>
      <c r="R25" s="138"/>
      <c r="S25" s="139">
        <v>19270</v>
      </c>
      <c r="T25" s="138"/>
      <c r="U25" s="139">
        <v>126032765731</v>
      </c>
      <c r="V25" s="138"/>
      <c r="W25" s="139">
        <v>118990312073.91</v>
      </c>
      <c r="Y25" s="79">
        <f>W25/$AA$11</f>
        <v>5.1372442867619023E-2</v>
      </c>
      <c r="AA25" s="149"/>
      <c r="AB25" s="140"/>
    </row>
    <row r="26" spans="1:28" ht="41.25" customHeight="1">
      <c r="A26" s="137" t="s">
        <v>121</v>
      </c>
      <c r="B26" s="138"/>
      <c r="C26" s="139">
        <v>215158</v>
      </c>
      <c r="D26" s="138"/>
      <c r="E26" s="139">
        <v>4726226124</v>
      </c>
      <c r="F26" s="138"/>
      <c r="G26" s="139">
        <v>4553458572.7709999</v>
      </c>
      <c r="H26" s="138"/>
      <c r="I26" s="139">
        <v>5584842</v>
      </c>
      <c r="J26" s="138"/>
      <c r="K26" s="139">
        <v>126108166647</v>
      </c>
      <c r="L26" s="138"/>
      <c r="M26" s="139">
        <v>0</v>
      </c>
      <c r="N26" s="138"/>
      <c r="O26" s="139">
        <v>0</v>
      </c>
      <c r="P26" s="138"/>
      <c r="Q26" s="139">
        <v>5800000</v>
      </c>
      <c r="R26" s="138"/>
      <c r="S26" s="139">
        <v>23330</v>
      </c>
      <c r="T26" s="138"/>
      <c r="U26" s="139">
        <v>130834392771</v>
      </c>
      <c r="V26" s="138"/>
      <c r="W26" s="139">
        <v>134508881700</v>
      </c>
      <c r="Y26" s="79">
        <f>W26/AA11</f>
        <v>5.8072373455314977E-2</v>
      </c>
      <c r="AA26" s="149"/>
      <c r="AB26" s="140"/>
    </row>
    <row r="27" spans="1:28" ht="41.25" customHeight="1">
      <c r="A27" s="137" t="s">
        <v>113</v>
      </c>
      <c r="B27" s="138"/>
      <c r="C27" s="139">
        <v>303736</v>
      </c>
      <c r="D27" s="138"/>
      <c r="E27" s="139">
        <v>6171439382</v>
      </c>
      <c r="F27" s="138"/>
      <c r="G27" s="139">
        <v>10612796293.620001</v>
      </c>
      <c r="H27" s="138"/>
      <c r="I27" s="139">
        <v>0</v>
      </c>
      <c r="J27" s="138"/>
      <c r="K27" s="139">
        <v>0</v>
      </c>
      <c r="L27" s="138"/>
      <c r="M27" s="139">
        <v>0</v>
      </c>
      <c r="N27" s="138"/>
      <c r="O27" s="139">
        <v>0</v>
      </c>
      <c r="P27" s="138"/>
      <c r="Q27" s="139">
        <v>303736</v>
      </c>
      <c r="R27" s="138"/>
      <c r="S27" s="139">
        <v>34950</v>
      </c>
      <c r="T27" s="138"/>
      <c r="U27" s="139">
        <v>6171439382</v>
      </c>
      <c r="V27" s="138"/>
      <c r="W27" s="139">
        <v>10552410539.459999</v>
      </c>
      <c r="Y27" s="79">
        <f>W27/AA11</f>
        <v>4.5558591964810213E-3</v>
      </c>
      <c r="AA27" s="149"/>
      <c r="AB27" s="140"/>
    </row>
    <row r="28" spans="1:28" ht="41.25" customHeight="1">
      <c r="A28" s="137" t="s">
        <v>99</v>
      </c>
      <c r="B28" s="138"/>
      <c r="C28" s="139">
        <v>1536666</v>
      </c>
      <c r="D28" s="138"/>
      <c r="E28" s="139">
        <v>31895630737</v>
      </c>
      <c r="F28" s="138"/>
      <c r="G28" s="139">
        <v>22301833424.580002</v>
      </c>
      <c r="H28" s="138"/>
      <c r="I28" s="139">
        <v>0</v>
      </c>
      <c r="J28" s="138"/>
      <c r="K28" s="139">
        <v>0</v>
      </c>
      <c r="L28" s="138"/>
      <c r="M28" s="139">
        <v>0</v>
      </c>
      <c r="N28" s="138"/>
      <c r="O28" s="139">
        <v>0</v>
      </c>
      <c r="P28" s="138"/>
      <c r="Q28" s="139">
        <v>1536666</v>
      </c>
      <c r="R28" s="138"/>
      <c r="S28" s="139">
        <v>12940</v>
      </c>
      <c r="T28" s="138"/>
      <c r="U28" s="139">
        <v>31895630737</v>
      </c>
      <c r="V28" s="138"/>
      <c r="W28" s="139">
        <v>19766145514.661999</v>
      </c>
      <c r="Y28" s="79">
        <f t="shared" si="0"/>
        <v>8.5337634927311317E-3</v>
      </c>
      <c r="AA28" s="149"/>
      <c r="AB28" s="140"/>
    </row>
    <row r="29" spans="1:28" ht="41.25" customHeight="1">
      <c r="A29" s="137" t="s">
        <v>90</v>
      </c>
      <c r="B29" s="138"/>
      <c r="C29" s="139">
        <v>800000</v>
      </c>
      <c r="D29" s="138"/>
      <c r="E29" s="139">
        <v>14969504406</v>
      </c>
      <c r="F29" s="138"/>
      <c r="G29" s="139">
        <v>13606556400</v>
      </c>
      <c r="H29" s="138"/>
      <c r="I29" s="139">
        <v>0</v>
      </c>
      <c r="J29" s="138"/>
      <c r="K29" s="139">
        <v>0</v>
      </c>
      <c r="L29" s="138"/>
      <c r="M29" s="139">
        <v>0</v>
      </c>
      <c r="N29" s="138"/>
      <c r="O29" s="139">
        <v>0</v>
      </c>
      <c r="P29" s="138"/>
      <c r="Q29" s="139">
        <v>800000</v>
      </c>
      <c r="R29" s="138"/>
      <c r="S29" s="139">
        <v>17810</v>
      </c>
      <c r="T29" s="138"/>
      <c r="U29" s="139">
        <v>14969504406</v>
      </c>
      <c r="V29" s="138"/>
      <c r="W29" s="139">
        <v>14163224400</v>
      </c>
      <c r="Y29" s="79">
        <f t="shared" si="0"/>
        <v>6.1147787885313248E-3</v>
      </c>
      <c r="AA29" s="155"/>
      <c r="AB29" s="140"/>
    </row>
    <row r="30" spans="1:28" ht="41.25" customHeight="1">
      <c r="A30" s="137" t="s">
        <v>91</v>
      </c>
      <c r="B30" s="138"/>
      <c r="C30" s="139">
        <v>9000000</v>
      </c>
      <c r="D30" s="138"/>
      <c r="E30" s="139">
        <v>142463439719</v>
      </c>
      <c r="F30" s="138"/>
      <c r="G30" s="139">
        <v>182686509000</v>
      </c>
      <c r="H30" s="138"/>
      <c r="I30" s="139">
        <v>0</v>
      </c>
      <c r="J30" s="138"/>
      <c r="K30" s="139">
        <v>0</v>
      </c>
      <c r="L30" s="138"/>
      <c r="M30" s="139">
        <v>0</v>
      </c>
      <c r="N30" s="138"/>
      <c r="O30" s="139">
        <v>0</v>
      </c>
      <c r="P30" s="138"/>
      <c r="Q30" s="139">
        <v>9000000</v>
      </c>
      <c r="R30" s="138"/>
      <c r="S30" s="139">
        <v>20950</v>
      </c>
      <c r="T30" s="138"/>
      <c r="U30" s="139">
        <v>142463439719</v>
      </c>
      <c r="V30" s="138"/>
      <c r="W30" s="139">
        <v>187428127500</v>
      </c>
      <c r="Y30" s="79">
        <f t="shared" si="0"/>
        <v>8.0919535413923452E-2</v>
      </c>
      <c r="AA30" s="149"/>
      <c r="AB30" s="140"/>
    </row>
    <row r="31" spans="1:28" ht="41.25" customHeight="1">
      <c r="A31" s="137" t="s">
        <v>118</v>
      </c>
      <c r="B31" s="138"/>
      <c r="C31" s="139">
        <v>4400000</v>
      </c>
      <c r="D31" s="138"/>
      <c r="E31" s="139">
        <v>14710052519</v>
      </c>
      <c r="F31" s="138"/>
      <c r="G31" s="139">
        <v>15010950240</v>
      </c>
      <c r="H31" s="138"/>
      <c r="I31" s="139">
        <v>0</v>
      </c>
      <c r="J31" s="138"/>
      <c r="K31" s="139">
        <v>0</v>
      </c>
      <c r="L31" s="138"/>
      <c r="M31" s="139">
        <v>0</v>
      </c>
      <c r="N31" s="138"/>
      <c r="O31" s="139">
        <v>0</v>
      </c>
      <c r="P31" s="138"/>
      <c r="Q31" s="139">
        <v>4400000</v>
      </c>
      <c r="R31" s="138"/>
      <c r="S31" s="139">
        <v>3369</v>
      </c>
      <c r="T31" s="138"/>
      <c r="U31" s="139">
        <v>14710052519</v>
      </c>
      <c r="V31" s="138"/>
      <c r="W31" s="139">
        <v>14735399580</v>
      </c>
      <c r="Y31" s="79">
        <f t="shared" si="0"/>
        <v>6.3618076115716559E-3</v>
      </c>
      <c r="AA31" s="155"/>
      <c r="AB31" s="140"/>
    </row>
    <row r="32" spans="1:28" ht="41.25" customHeight="1">
      <c r="A32" s="137" t="s">
        <v>129</v>
      </c>
      <c r="B32" s="138"/>
      <c r="C32" s="139">
        <v>0</v>
      </c>
      <c r="D32" s="138"/>
      <c r="E32" s="139">
        <v>0</v>
      </c>
      <c r="F32" s="138"/>
      <c r="G32" s="139">
        <v>0</v>
      </c>
      <c r="H32" s="138"/>
      <c r="I32" s="139">
        <v>4999999</v>
      </c>
      <c r="J32" s="138"/>
      <c r="K32" s="139">
        <v>10154605173</v>
      </c>
      <c r="L32" s="138"/>
      <c r="M32" s="139">
        <v>0</v>
      </c>
      <c r="N32" s="138"/>
      <c r="O32" s="139">
        <v>0</v>
      </c>
      <c r="P32" s="138"/>
      <c r="Q32" s="139">
        <v>4999999</v>
      </c>
      <c r="R32" s="138"/>
      <c r="S32" s="139">
        <v>3790</v>
      </c>
      <c r="T32" s="138"/>
      <c r="U32" s="139">
        <v>20423963710</v>
      </c>
      <c r="V32" s="138"/>
      <c r="W32" s="139">
        <v>18837243732.550499</v>
      </c>
      <c r="Y32" s="79">
        <f t="shared" si="0"/>
        <v>8.1327228290045614E-3</v>
      </c>
      <c r="AA32" s="149"/>
      <c r="AB32" s="140"/>
    </row>
    <row r="33" spans="1:28" ht="41.25" customHeight="1">
      <c r="A33" s="137" t="s">
        <v>130</v>
      </c>
      <c r="B33" s="138"/>
      <c r="C33" s="139">
        <v>0</v>
      </c>
      <c r="D33" s="138"/>
      <c r="E33" s="139">
        <v>0</v>
      </c>
      <c r="F33" s="138"/>
      <c r="G33" s="139">
        <v>0</v>
      </c>
      <c r="H33" s="138"/>
      <c r="I33" s="139">
        <v>583508</v>
      </c>
      <c r="J33" s="138"/>
      <c r="K33" s="139">
        <v>7593562359</v>
      </c>
      <c r="L33" s="138"/>
      <c r="M33" s="139">
        <v>0</v>
      </c>
      <c r="N33" s="138"/>
      <c r="O33" s="139">
        <v>0</v>
      </c>
      <c r="P33" s="138"/>
      <c r="Q33" s="139">
        <v>583508</v>
      </c>
      <c r="R33" s="138"/>
      <c r="S33" s="139">
        <v>12940</v>
      </c>
      <c r="T33" s="138"/>
      <c r="U33" s="139">
        <v>7593562359</v>
      </c>
      <c r="V33" s="138"/>
      <c r="W33" s="139">
        <v>7505667488.5559998</v>
      </c>
      <c r="Y33" s="79">
        <f t="shared" si="0"/>
        <v>3.240469476201437E-3</v>
      </c>
      <c r="AA33" s="149"/>
      <c r="AB33" s="140"/>
    </row>
    <row r="34" spans="1:28" ht="41.25" customHeight="1" thickBot="1">
      <c r="D34" s="68"/>
      <c r="E34" s="69">
        <f>SUM(E12:E33)</f>
        <v>1905232090906</v>
      </c>
      <c r="F34" s="68"/>
      <c r="G34" s="69">
        <f>SUM(G12:G33)</f>
        <v>2255810467787.4512</v>
      </c>
      <c r="H34" s="68"/>
      <c r="I34" s="106"/>
      <c r="J34" s="68"/>
      <c r="K34" s="69">
        <f>SUM(K12:K33)</f>
        <v>235874229402</v>
      </c>
      <c r="L34" s="68"/>
      <c r="M34" s="106"/>
      <c r="N34" s="68"/>
      <c r="O34" s="69">
        <f>SUM(O12:O33)</f>
        <v>218347555712</v>
      </c>
      <c r="P34" s="68"/>
      <c r="T34" s="68"/>
      <c r="U34" s="69">
        <f>SUM(U12:U33)</f>
        <v>1941936059412</v>
      </c>
      <c r="V34" s="68"/>
      <c r="W34" s="69">
        <f>SUM(W12:W33)</f>
        <v>2168085300273.864</v>
      </c>
      <c r="Y34" s="80">
        <f>SUM(Y12:Y33)</f>
        <v>0.93604123124965766</v>
      </c>
      <c r="AA34" s="67"/>
      <c r="AB34" s="67"/>
    </row>
    <row r="35" spans="1:28" ht="41.25" customHeight="1" thickTop="1">
      <c r="E35" s="71"/>
      <c r="G35" s="71"/>
      <c r="I35" s="106"/>
      <c r="K35" s="70"/>
      <c r="O35" s="70"/>
      <c r="V35" s="71"/>
    </row>
    <row r="36" spans="1:28" ht="41.25" customHeight="1">
      <c r="E36" s="70"/>
      <c r="I36" s="106"/>
      <c r="K36" s="71"/>
      <c r="O36" s="71"/>
      <c r="V36" s="70"/>
    </row>
    <row r="37" spans="1:28">
      <c r="E37" s="71"/>
      <c r="U37" s="70"/>
      <c r="W37" s="70"/>
    </row>
    <row r="38" spans="1:28">
      <c r="M38" s="106"/>
    </row>
  </sheetData>
  <mergeCells count="18"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</mergeCell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O8" sqref="O8"/>
    </sheetView>
  </sheetViews>
  <sheetFormatPr defaultColWidth="9.140625" defaultRowHeight="24.75"/>
  <cols>
    <col min="1" max="1" width="27" style="28" bestFit="1" customWidth="1"/>
    <col min="2" max="2" width="1" style="28" customWidth="1"/>
    <col min="3" max="3" width="31.42578125" style="28" customWidth="1"/>
    <col min="4" max="4" width="3" style="28" customWidth="1"/>
    <col min="5" max="5" width="20.5703125" style="28" customWidth="1"/>
    <col min="6" max="6" width="1" style="28" customWidth="1"/>
    <col min="7" max="7" width="16.5703125" style="92" customWidth="1"/>
    <col min="8" max="8" width="2.28515625" style="28" customWidth="1"/>
    <col min="9" max="9" width="9" style="28" customWidth="1"/>
    <col min="10" max="10" width="1" style="28" customWidth="1"/>
    <col min="11" max="11" width="22.85546875" style="28" bestFit="1" customWidth="1"/>
    <col min="12" max="12" width="1" style="28" customWidth="1"/>
    <col min="13" max="13" width="23.5703125" style="28" bestFit="1" customWidth="1"/>
    <col min="14" max="14" width="1" style="28" customWidth="1"/>
    <col min="15" max="15" width="23" style="28" bestFit="1" customWidth="1"/>
    <col min="16" max="16" width="1" style="28" customWidth="1"/>
    <col min="17" max="17" width="22.5703125" style="28" bestFit="1" customWidth="1"/>
    <col min="18" max="18" width="1" style="28" customWidth="1"/>
    <col min="19" max="19" width="15.85546875" style="92" customWidth="1"/>
    <col min="20" max="20" width="1" style="28" customWidth="1"/>
    <col min="21" max="21" width="9.140625" style="28" customWidth="1"/>
    <col min="22" max="16384" width="9.140625" style="28"/>
  </cols>
  <sheetData>
    <row r="2" spans="1:19" ht="26.25">
      <c r="D2" s="91"/>
      <c r="E2" s="178" t="s">
        <v>67</v>
      </c>
      <c r="F2" s="178" t="s">
        <v>0</v>
      </c>
      <c r="G2" s="178" t="s">
        <v>0</v>
      </c>
      <c r="H2" s="178" t="s">
        <v>0</v>
      </c>
      <c r="I2" s="178"/>
      <c r="J2" s="178"/>
      <c r="K2" s="178"/>
      <c r="L2" s="178"/>
      <c r="M2" s="178"/>
    </row>
    <row r="3" spans="1:19" ht="26.25">
      <c r="D3" s="91"/>
      <c r="E3" s="178" t="s">
        <v>1</v>
      </c>
      <c r="F3" s="178" t="s">
        <v>1</v>
      </c>
      <c r="G3" s="178" t="s">
        <v>1</v>
      </c>
      <c r="H3" s="178" t="s">
        <v>1</v>
      </c>
      <c r="I3" s="178"/>
      <c r="J3" s="178"/>
      <c r="K3" s="178"/>
      <c r="L3" s="178"/>
      <c r="M3" s="178"/>
    </row>
    <row r="4" spans="1:19" ht="26.25">
      <c r="D4" s="91"/>
      <c r="E4" s="178" t="str">
        <f>سهام!A4</f>
        <v>برای ماه منتهی به 1401/03/31</v>
      </c>
      <c r="F4" s="178" t="s">
        <v>2</v>
      </c>
      <c r="G4" s="178" t="s">
        <v>2</v>
      </c>
      <c r="H4" s="178" t="s">
        <v>2</v>
      </c>
      <c r="I4" s="178"/>
      <c r="J4" s="178"/>
      <c r="K4" s="178"/>
      <c r="L4" s="178"/>
      <c r="M4" s="178"/>
    </row>
    <row r="5" spans="1:19" ht="33.75">
      <c r="A5" s="180" t="s">
        <v>70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</row>
    <row r="6" spans="1:19" ht="27" thickBot="1">
      <c r="A6" s="178" t="s">
        <v>17</v>
      </c>
      <c r="C6" s="179" t="s">
        <v>18</v>
      </c>
      <c r="D6" s="179" t="s">
        <v>18</v>
      </c>
      <c r="E6" s="179" t="s">
        <v>18</v>
      </c>
      <c r="F6" s="179" t="s">
        <v>18</v>
      </c>
      <c r="G6" s="179" t="s">
        <v>18</v>
      </c>
      <c r="H6" s="179" t="s">
        <v>18</v>
      </c>
      <c r="I6" s="179" t="s">
        <v>18</v>
      </c>
      <c r="K6" s="161" t="str">
        <f>سهام!C9</f>
        <v>1401/02/31</v>
      </c>
      <c r="M6" s="179" t="s">
        <v>4</v>
      </c>
      <c r="N6" s="179" t="s">
        <v>4</v>
      </c>
      <c r="O6" s="179" t="s">
        <v>4</v>
      </c>
      <c r="Q6" s="179" t="str">
        <f>سهام!Q9</f>
        <v>1401/03/31</v>
      </c>
      <c r="R6" s="179" t="s">
        <v>5</v>
      </c>
      <c r="S6" s="179" t="s">
        <v>5</v>
      </c>
    </row>
    <row r="7" spans="1:19" ht="52.5">
      <c r="A7" s="178" t="s">
        <v>17</v>
      </c>
      <c r="C7" s="160" t="s">
        <v>19</v>
      </c>
      <c r="E7" s="160" t="s">
        <v>20</v>
      </c>
      <c r="G7" s="160" t="s">
        <v>21</v>
      </c>
      <c r="I7" s="160" t="s">
        <v>15</v>
      </c>
      <c r="K7" s="160" t="s">
        <v>22</v>
      </c>
      <c r="M7" s="160" t="s">
        <v>23</v>
      </c>
      <c r="O7" s="160" t="s">
        <v>24</v>
      </c>
      <c r="Q7" s="160" t="s">
        <v>22</v>
      </c>
      <c r="S7" s="93" t="s">
        <v>16</v>
      </c>
    </row>
    <row r="8" spans="1:19" ht="26.25">
      <c r="A8" s="94" t="s">
        <v>26</v>
      </c>
      <c r="C8" s="28" t="s">
        <v>27</v>
      </c>
      <c r="E8" s="28" t="s">
        <v>25</v>
      </c>
      <c r="G8" s="92" t="s">
        <v>28</v>
      </c>
      <c r="I8" s="127">
        <v>0</v>
      </c>
      <c r="K8" s="95">
        <v>9347132</v>
      </c>
      <c r="M8" s="95">
        <v>63083</v>
      </c>
      <c r="O8" s="154">
        <v>0</v>
      </c>
      <c r="Q8" s="95">
        <v>9410215</v>
      </c>
      <c r="S8" s="96">
        <f>Q8/سهام!AA11</f>
        <v>4.0627318647524436E-6</v>
      </c>
    </row>
    <row r="9" spans="1:19" ht="26.25">
      <c r="A9" s="94" t="s">
        <v>63</v>
      </c>
      <c r="C9" s="28" t="s">
        <v>64</v>
      </c>
      <c r="E9" s="28" t="s">
        <v>25</v>
      </c>
      <c r="G9" s="92" t="s">
        <v>65</v>
      </c>
      <c r="I9" s="127">
        <v>0</v>
      </c>
      <c r="K9" s="95">
        <v>107905620289</v>
      </c>
      <c r="M9" s="95">
        <v>132745423239</v>
      </c>
      <c r="O9" s="95">
        <v>199744498435</v>
      </c>
      <c r="Q9" s="95">
        <v>40906545093</v>
      </c>
      <c r="S9" s="96">
        <f>Q9/سهام!AA11</f>
        <v>1.7660842417124772E-2</v>
      </c>
    </row>
    <row r="10" spans="1:19" ht="26.25">
      <c r="A10" s="94" t="s">
        <v>108</v>
      </c>
      <c r="C10" s="28" t="s">
        <v>109</v>
      </c>
      <c r="E10" s="28" t="s">
        <v>25</v>
      </c>
      <c r="G10" s="92" t="s">
        <v>110</v>
      </c>
      <c r="I10" s="127">
        <v>0</v>
      </c>
      <c r="K10" s="95">
        <v>40484926</v>
      </c>
      <c r="M10" s="95">
        <v>38508295</v>
      </c>
      <c r="O10" s="95">
        <v>0</v>
      </c>
      <c r="Q10" s="95">
        <v>78993221</v>
      </c>
      <c r="S10" s="96">
        <f>Q10/سهام!AA11</f>
        <v>3.4104244808023182E-5</v>
      </c>
    </row>
    <row r="11" spans="1:19" ht="27" thickBot="1">
      <c r="K11" s="97">
        <f>SUM(K8:K10)</f>
        <v>107955452347</v>
      </c>
      <c r="L11" s="94"/>
      <c r="M11" s="97">
        <f>SUM(M8:M10)</f>
        <v>132783994617</v>
      </c>
      <c r="N11" s="94"/>
      <c r="O11" s="97">
        <f>SUM(O8:O10)</f>
        <v>199744498435</v>
      </c>
      <c r="P11" s="94"/>
      <c r="Q11" s="97">
        <f>SUM(Q8:Q10)</f>
        <v>40994948529</v>
      </c>
      <c r="R11" s="94"/>
      <c r="S11" s="98">
        <f>SUM(S8:S10)</f>
        <v>1.7699009393797548E-2</v>
      </c>
    </row>
    <row r="12" spans="1:19" ht="25.5" thickTop="1">
      <c r="M12" s="61"/>
    </row>
    <row r="13" spans="1:19">
      <c r="K13" s="95"/>
      <c r="M13" s="95"/>
      <c r="N13" s="95"/>
      <c r="O13" s="95"/>
      <c r="P13" s="95"/>
      <c r="Q13" s="95"/>
      <c r="R13" s="95"/>
      <c r="S13" s="99"/>
    </row>
    <row r="14" spans="1:19" ht="30">
      <c r="K14" s="58"/>
      <c r="M14" s="58"/>
      <c r="O14" s="58"/>
      <c r="Q14" s="58"/>
    </row>
    <row r="15" spans="1:19">
      <c r="M15" s="61"/>
    </row>
    <row r="16" spans="1:19">
      <c r="M16" s="61"/>
    </row>
    <row r="17" spans="13:13">
      <c r="M17" s="61"/>
    </row>
    <row r="18" spans="13:13">
      <c r="M18" s="61"/>
    </row>
    <row r="19" spans="13:13">
      <c r="M19" s="61"/>
    </row>
    <row r="20" spans="13:13">
      <c r="M20" s="61"/>
    </row>
    <row r="21" spans="13:13">
      <c r="M21" s="61"/>
    </row>
    <row r="22" spans="13:13">
      <c r="M22" s="61"/>
    </row>
    <row r="23" spans="13:13">
      <c r="M23" s="61"/>
    </row>
    <row r="24" spans="13:13">
      <c r="M24" s="61"/>
    </row>
    <row r="25" spans="13:13">
      <c r="M25" s="61"/>
    </row>
    <row r="26" spans="13:13">
      <c r="M26" s="61"/>
    </row>
    <row r="27" spans="13:13">
      <c r="M27" s="61"/>
    </row>
    <row r="28" spans="13:13">
      <c r="M28" s="61"/>
    </row>
    <row r="29" spans="13:13">
      <c r="M29" s="61"/>
    </row>
    <row r="30" spans="13:13">
      <c r="M30" s="61"/>
    </row>
    <row r="31" spans="13:13">
      <c r="M31" s="61"/>
    </row>
    <row r="32" spans="13:13">
      <c r="M32" s="61"/>
    </row>
    <row r="33" spans="13:13">
      <c r="M33" s="61"/>
    </row>
    <row r="34" spans="13:13">
      <c r="M34" s="61"/>
    </row>
    <row r="35" spans="13:13">
      <c r="M35" s="61"/>
    </row>
    <row r="36" spans="13:13">
      <c r="M36" s="61"/>
    </row>
    <row r="37" spans="13:13">
      <c r="M37" s="61"/>
    </row>
    <row r="38" spans="13:13">
      <c r="M38" s="61"/>
    </row>
    <row r="39" spans="13:13">
      <c r="M39" s="61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topLeftCell="A4" zoomScale="80" zoomScaleNormal="100" zoomScaleSheetLayoutView="80" workbookViewId="0">
      <selection activeCell="I17" sqref="I17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7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81" t="s">
        <v>67</v>
      </c>
      <c r="B2" s="181"/>
      <c r="C2" s="181"/>
      <c r="D2" s="181"/>
      <c r="E2" s="181"/>
      <c r="F2" s="181"/>
      <c r="G2" s="181"/>
      <c r="H2" s="181"/>
      <c r="I2" s="181"/>
    </row>
    <row r="3" spans="1:17" ht="30">
      <c r="A3" s="181" t="s">
        <v>29</v>
      </c>
      <c r="B3" s="181" t="s">
        <v>29</v>
      </c>
      <c r="C3" s="181"/>
      <c r="D3" s="181"/>
      <c r="E3" s="181" t="s">
        <v>29</v>
      </c>
      <c r="F3" s="181" t="s">
        <v>29</v>
      </c>
      <c r="G3" s="181" t="s">
        <v>29</v>
      </c>
      <c r="H3" s="181"/>
      <c r="I3" s="181"/>
    </row>
    <row r="4" spans="1:17" ht="30">
      <c r="A4" s="181" t="str">
        <f>سهام!A4</f>
        <v>برای ماه منتهی به 1401/03/31</v>
      </c>
      <c r="B4" s="181" t="s">
        <v>2</v>
      </c>
      <c r="C4" s="181"/>
      <c r="D4" s="181"/>
      <c r="E4" s="181" t="s">
        <v>2</v>
      </c>
      <c r="F4" s="181" t="s">
        <v>2</v>
      </c>
      <c r="G4" s="181" t="s">
        <v>2</v>
      </c>
      <c r="H4" s="181"/>
      <c r="I4" s="181"/>
    </row>
    <row r="5" spans="1:17" ht="30">
      <c r="A5" s="10"/>
      <c r="B5" s="10"/>
      <c r="C5" s="72"/>
      <c r="D5" s="10"/>
      <c r="E5" s="10"/>
      <c r="F5" s="10"/>
      <c r="G5" s="10"/>
      <c r="H5" s="10"/>
      <c r="I5" s="10"/>
      <c r="J5" s="6"/>
    </row>
    <row r="6" spans="1:17" ht="31.5">
      <c r="A6" s="182" t="s">
        <v>75</v>
      </c>
      <c r="B6" s="182"/>
      <c r="C6" s="182"/>
      <c r="D6" s="182"/>
      <c r="E6" s="182"/>
      <c r="F6" s="182"/>
      <c r="G6" s="182"/>
      <c r="J6" s="141">
        <v>2316228418036</v>
      </c>
      <c r="K6" s="147" t="s">
        <v>115</v>
      </c>
    </row>
    <row r="7" spans="1:17" ht="28.5">
      <c r="A7" s="14"/>
      <c r="B7" s="14"/>
      <c r="C7" s="183" t="s">
        <v>126</v>
      </c>
      <c r="D7" s="183"/>
      <c r="E7" s="183"/>
      <c r="F7" s="183"/>
      <c r="G7" s="183"/>
      <c r="H7" s="183"/>
      <c r="I7" s="183"/>
    </row>
    <row r="8" spans="1:17" ht="64.5" customHeight="1" thickBot="1">
      <c r="A8" s="2" t="s">
        <v>33</v>
      </c>
      <c r="C8" s="73" t="s">
        <v>71</v>
      </c>
      <c r="E8" s="2" t="s">
        <v>22</v>
      </c>
      <c r="G8" s="2" t="s">
        <v>52</v>
      </c>
      <c r="I8" s="19" t="s">
        <v>12</v>
      </c>
      <c r="J8" s="169"/>
      <c r="K8" s="169"/>
      <c r="L8" s="169"/>
      <c r="M8" s="169"/>
      <c r="N8" s="169"/>
      <c r="O8" s="169"/>
      <c r="P8" s="169"/>
      <c r="Q8" s="169"/>
    </row>
    <row r="9" spans="1:17" ht="31.5" customHeight="1">
      <c r="A9" s="3" t="s">
        <v>58</v>
      </c>
      <c r="C9" s="57" t="s">
        <v>72</v>
      </c>
      <c r="E9" s="21">
        <f>'سرمایه‌گذاری در سهام '!S35</f>
        <v>401753858869</v>
      </c>
      <c r="F9" s="18"/>
      <c r="G9" s="59">
        <f>E9/E13</f>
        <v>0.99678229988692579</v>
      </c>
      <c r="H9" s="18"/>
      <c r="I9" s="22">
        <f>E9/سهام!AA11</f>
        <v>0.17345174411151523</v>
      </c>
      <c r="J9" s="169"/>
      <c r="K9" s="169"/>
      <c r="L9" s="169"/>
      <c r="M9" s="169"/>
      <c r="N9" s="169"/>
      <c r="O9" s="169"/>
      <c r="P9" s="169"/>
      <c r="Q9" s="169"/>
    </row>
    <row r="10" spans="1:17" ht="31.5">
      <c r="A10" s="3" t="s">
        <v>104</v>
      </c>
      <c r="C10" s="57" t="s">
        <v>73</v>
      </c>
      <c r="E10" s="21">
        <f>'سرمایه‌گذاری در اوراق بهادار '!Q11</f>
        <v>0</v>
      </c>
      <c r="F10" s="18"/>
      <c r="G10" s="59">
        <f>E10/E13</f>
        <v>0</v>
      </c>
      <c r="H10" s="18"/>
      <c r="I10" s="22">
        <f>E10/سهام!AA11</f>
        <v>0</v>
      </c>
      <c r="J10" s="169"/>
      <c r="K10" s="169"/>
      <c r="L10" s="169"/>
      <c r="M10" s="169"/>
      <c r="N10" s="169"/>
      <c r="O10" s="169"/>
      <c r="P10" s="169"/>
      <c r="Q10" s="169"/>
    </row>
    <row r="11" spans="1:17" ht="31.5">
      <c r="A11" s="3" t="s">
        <v>59</v>
      </c>
      <c r="C11" s="57" t="s">
        <v>74</v>
      </c>
      <c r="E11" s="21">
        <f>'درآمد سپرده بانکی '!I13</f>
        <v>228753068</v>
      </c>
      <c r="F11" s="18"/>
      <c r="G11" s="59">
        <f>E11/E13</f>
        <v>5.6755399903098353E-4</v>
      </c>
      <c r="H11" s="18"/>
      <c r="I11" s="22">
        <f>E11/سهام!AA11</f>
        <v>9.876101433638684E-5</v>
      </c>
      <c r="J11" s="169"/>
      <c r="K11" s="169"/>
      <c r="L11" s="169"/>
      <c r="M11" s="169"/>
      <c r="N11" s="169"/>
      <c r="O11" s="169"/>
      <c r="P11" s="169"/>
      <c r="Q11" s="169"/>
    </row>
    <row r="12" spans="1:17" ht="31.5">
      <c r="A12" s="3" t="s">
        <v>66</v>
      </c>
      <c r="C12" s="57" t="s">
        <v>95</v>
      </c>
      <c r="E12" s="21">
        <f>'سایر درآمدها '!E13</f>
        <v>1068143393</v>
      </c>
      <c r="F12" s="18"/>
      <c r="G12" s="59">
        <f>E12/E13</f>
        <v>2.6501461140432591E-3</v>
      </c>
      <c r="H12" s="18"/>
      <c r="I12" s="22">
        <f>E12/سهام!AA11</f>
        <v>4.611563284011993E-4</v>
      </c>
      <c r="J12" s="169"/>
      <c r="K12" s="169"/>
      <c r="L12" s="169"/>
      <c r="M12" s="169"/>
      <c r="N12" s="169"/>
      <c r="O12" s="169"/>
      <c r="P12" s="169"/>
      <c r="Q12" s="169"/>
    </row>
    <row r="13" spans="1:17" ht="32.25" thickBot="1">
      <c r="E13" s="20">
        <f>SUM(E9:E12)</f>
        <v>403050755330</v>
      </c>
      <c r="F13" s="18"/>
      <c r="G13" s="55">
        <f>SUM(G9:G12)</f>
        <v>1</v>
      </c>
      <c r="H13" s="18"/>
      <c r="I13" s="23">
        <f>SUM(I9:I12)</f>
        <v>0.17401166145425281</v>
      </c>
      <c r="J13" s="169"/>
      <c r="K13" s="169"/>
      <c r="L13" s="169"/>
      <c r="M13" s="169"/>
      <c r="N13" s="169"/>
      <c r="O13" s="169"/>
      <c r="P13" s="169"/>
      <c r="Q13" s="169"/>
    </row>
    <row r="14" spans="1:17" ht="32.25" thickTop="1">
      <c r="F14" s="18"/>
      <c r="H14" s="18"/>
      <c r="I14" s="5"/>
      <c r="J14" s="169"/>
      <c r="K14" s="169"/>
      <c r="L14" s="169"/>
      <c r="M14" s="169"/>
      <c r="N14" s="169"/>
      <c r="O14" s="169"/>
      <c r="P14" s="169"/>
      <c r="Q14" s="169"/>
    </row>
    <row r="15" spans="1:17">
      <c r="J15" s="169"/>
      <c r="K15" s="169"/>
      <c r="L15" s="169"/>
      <c r="M15" s="169"/>
      <c r="N15" s="169"/>
      <c r="O15" s="169"/>
      <c r="P15" s="169"/>
      <c r="Q15" s="169"/>
    </row>
    <row r="16" spans="1:17">
      <c r="E16" s="130"/>
      <c r="J16" s="169"/>
      <c r="K16" s="169"/>
      <c r="L16" s="169"/>
      <c r="M16" s="169"/>
      <c r="N16" s="169"/>
      <c r="O16" s="169"/>
      <c r="P16" s="169"/>
      <c r="Q16" s="169"/>
    </row>
    <row r="17" spans="5:17">
      <c r="E17" s="143"/>
      <c r="I17" s="6"/>
      <c r="J17" s="169"/>
      <c r="K17" s="169"/>
      <c r="L17" s="169"/>
      <c r="M17" s="169"/>
      <c r="N17" s="169"/>
      <c r="O17" s="169"/>
      <c r="P17" s="169"/>
      <c r="Q17" s="169"/>
    </row>
    <row r="18" spans="5:17" ht="27.75" customHeight="1">
      <c r="M18" s="156"/>
    </row>
    <row r="19" spans="5:17">
      <c r="M19" s="156"/>
    </row>
    <row r="20" spans="5:17">
      <c r="M20" s="156"/>
    </row>
    <row r="21" spans="5:17">
      <c r="M21" s="156"/>
    </row>
    <row r="22" spans="5:17">
      <c r="M22" s="156"/>
    </row>
    <row r="23" spans="5:17">
      <c r="M23" s="156"/>
    </row>
    <row r="24" spans="5:17">
      <c r="M24" s="156"/>
    </row>
    <row r="25" spans="5:17">
      <c r="M25" s="156"/>
    </row>
    <row r="26" spans="5:17">
      <c r="M26" s="156"/>
    </row>
    <row r="27" spans="5:17" ht="28.5" customHeight="1">
      <c r="M27" s="156"/>
    </row>
    <row r="28" spans="5:17">
      <c r="M28" s="156"/>
    </row>
    <row r="29" spans="5:17">
      <c r="M29" s="156"/>
    </row>
    <row r="30" spans="5:17">
      <c r="M30" s="156"/>
    </row>
    <row r="31" spans="5:17">
      <c r="M31" s="156"/>
    </row>
    <row r="32" spans="5:17">
      <c r="M32" s="156"/>
    </row>
    <row r="33" spans="13:13">
      <c r="M33" s="156"/>
    </row>
    <row r="34" spans="13:13">
      <c r="M34" s="156"/>
    </row>
    <row r="35" spans="13:13">
      <c r="M35" s="156"/>
    </row>
    <row r="36" spans="13:13">
      <c r="M36" s="156"/>
    </row>
    <row r="37" spans="13:13">
      <c r="M37" s="156"/>
    </row>
    <row r="38" spans="13:13">
      <c r="M38" s="156"/>
    </row>
    <row r="39" spans="13:13">
      <c r="M39" s="156"/>
    </row>
    <row r="40" spans="13:13">
      <c r="M40" s="156"/>
    </row>
    <row r="41" spans="13:13">
      <c r="M41" s="156"/>
    </row>
    <row r="42" spans="13:13">
      <c r="M42" s="156"/>
    </row>
    <row r="43" spans="13:13">
      <c r="M43" s="156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70" zoomScaleNormal="100" zoomScaleSheetLayoutView="70" workbookViewId="0">
      <selection activeCell="O9" sqref="O9"/>
    </sheetView>
  </sheetViews>
  <sheetFormatPr defaultColWidth="9.140625" defaultRowHeight="27.75"/>
  <cols>
    <col min="1" max="1" width="42" style="44" bestFit="1" customWidth="1"/>
    <col min="2" max="2" width="1" style="44" customWidth="1"/>
    <col min="3" max="3" width="23.140625" style="82" bestFit="1" customWidth="1"/>
    <col min="4" max="4" width="1" style="44" customWidth="1"/>
    <col min="5" max="5" width="19.42578125" style="44" bestFit="1" customWidth="1"/>
    <col min="6" max="6" width="1" style="44" customWidth="1"/>
    <col min="7" max="7" width="12.28515625" style="44" bestFit="1" customWidth="1"/>
    <col min="8" max="8" width="1" style="44" customWidth="1"/>
    <col min="9" max="9" width="28.140625" style="44" customWidth="1"/>
    <col min="10" max="10" width="1" style="44" customWidth="1"/>
    <col min="11" max="11" width="15.85546875" style="44" bestFit="1" customWidth="1"/>
    <col min="12" max="12" width="1" style="44" customWidth="1"/>
    <col min="13" max="13" width="23.140625" style="44" bestFit="1" customWidth="1"/>
    <col min="14" max="14" width="1" style="44" customWidth="1"/>
    <col min="15" max="15" width="27" style="44" bestFit="1" customWidth="1"/>
    <col min="16" max="16" width="1" style="44" customWidth="1"/>
    <col min="17" max="17" width="15.85546875" style="44" bestFit="1" customWidth="1"/>
    <col min="18" max="18" width="1" style="44" customWidth="1"/>
    <col min="19" max="19" width="25.425781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>
      <c r="A2" s="185" t="s">
        <v>67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30">
      <c r="A3" s="185" t="s">
        <v>29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19" ht="30">
      <c r="A4" s="185" t="str">
        <f>'جمع درآمدها'!A4:I4</f>
        <v>برای ماه منتهی به 1401/03/31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1:19" ht="36">
      <c r="A5" s="184" t="s">
        <v>76</v>
      </c>
      <c r="B5" s="184"/>
      <c r="C5" s="184"/>
      <c r="D5" s="184"/>
      <c r="E5" s="184"/>
      <c r="F5" s="184"/>
      <c r="G5" s="184"/>
      <c r="H5" s="184"/>
      <c r="I5" s="184"/>
    </row>
    <row r="6" spans="1:19" ht="30.75" thickBot="1">
      <c r="A6" s="186" t="s">
        <v>30</v>
      </c>
      <c r="B6" s="186"/>
      <c r="C6" s="186"/>
      <c r="D6" s="186"/>
      <c r="E6" s="186"/>
      <c r="F6" s="186"/>
      <c r="G6" s="186"/>
      <c r="I6" s="186" t="s">
        <v>127</v>
      </c>
      <c r="J6" s="186"/>
      <c r="K6" s="186"/>
      <c r="L6" s="186"/>
      <c r="M6" s="186"/>
      <c r="O6" s="187" t="s">
        <v>128</v>
      </c>
      <c r="P6" s="187" t="s">
        <v>32</v>
      </c>
      <c r="Q6" s="187" t="s">
        <v>32</v>
      </c>
      <c r="R6" s="187" t="s">
        <v>32</v>
      </c>
      <c r="S6" s="187" t="s">
        <v>32</v>
      </c>
    </row>
    <row r="7" spans="1:19" ht="30">
      <c r="A7" s="100" t="s">
        <v>33</v>
      </c>
      <c r="C7" s="100" t="s">
        <v>34</v>
      </c>
      <c r="E7" s="100" t="s">
        <v>14</v>
      </c>
      <c r="G7" s="100" t="s">
        <v>15</v>
      </c>
      <c r="I7" s="100" t="s">
        <v>35</v>
      </c>
      <c r="K7" s="100" t="s">
        <v>36</v>
      </c>
      <c r="M7" s="100" t="s">
        <v>37</v>
      </c>
      <c r="O7" s="100" t="s">
        <v>35</v>
      </c>
      <c r="Q7" s="100" t="s">
        <v>36</v>
      </c>
      <c r="S7" s="100" t="s">
        <v>37</v>
      </c>
    </row>
    <row r="8" spans="1:19" ht="30">
      <c r="A8" s="47" t="s">
        <v>26</v>
      </c>
      <c r="C8" s="83">
        <v>30</v>
      </c>
      <c r="E8" s="82" t="s">
        <v>38</v>
      </c>
      <c r="G8" s="128">
        <v>0</v>
      </c>
      <c r="I8" s="24">
        <v>63083</v>
      </c>
      <c r="K8" s="24">
        <v>0</v>
      </c>
      <c r="M8" s="24">
        <v>63083</v>
      </c>
      <c r="O8" s="24">
        <v>247026</v>
      </c>
      <c r="Q8" s="24">
        <v>0</v>
      </c>
      <c r="S8" s="24">
        <v>247026</v>
      </c>
    </row>
    <row r="9" spans="1:19" ht="30">
      <c r="A9" s="47" t="s">
        <v>63</v>
      </c>
      <c r="C9" s="83">
        <v>17</v>
      </c>
      <c r="E9" s="82" t="s">
        <v>38</v>
      </c>
      <c r="G9" s="128">
        <v>0</v>
      </c>
      <c r="I9" s="24">
        <v>113275014</v>
      </c>
      <c r="K9" s="24">
        <v>0</v>
      </c>
      <c r="M9" s="24">
        <v>113275014</v>
      </c>
      <c r="O9" s="24">
        <v>228414527</v>
      </c>
      <c r="Q9" s="24">
        <v>0</v>
      </c>
      <c r="S9" s="24">
        <v>228414527</v>
      </c>
    </row>
    <row r="10" spans="1:19" ht="30">
      <c r="A10" s="47" t="s">
        <v>108</v>
      </c>
      <c r="C10" s="83">
        <v>1</v>
      </c>
      <c r="E10" s="82" t="s">
        <v>38</v>
      </c>
      <c r="G10" s="128">
        <v>0</v>
      </c>
      <c r="I10" s="24">
        <v>8295</v>
      </c>
      <c r="K10" s="24">
        <v>0</v>
      </c>
      <c r="M10" s="24">
        <v>8295</v>
      </c>
      <c r="O10" s="24">
        <v>91515</v>
      </c>
      <c r="Q10" s="24">
        <v>0</v>
      </c>
      <c r="S10" s="24">
        <v>91515</v>
      </c>
    </row>
    <row r="11" spans="1:19" ht="30.75" thickBot="1">
      <c r="A11" s="163"/>
      <c r="C11" s="163"/>
      <c r="E11" s="163" t="s">
        <v>38</v>
      </c>
      <c r="G11" s="163"/>
      <c r="I11" s="101">
        <f>SUM(I8:I10)</f>
        <v>113346392</v>
      </c>
      <c r="J11" s="48"/>
      <c r="K11" s="102">
        <f>SUM(K8:K10)</f>
        <v>0</v>
      </c>
      <c r="L11" s="101"/>
      <c r="M11" s="101">
        <f>SUM(M8:M10)</f>
        <v>113346392</v>
      </c>
      <c r="N11" s="101"/>
      <c r="O11" s="101">
        <f>SUM(O8:O10)</f>
        <v>228753068</v>
      </c>
      <c r="P11" s="101"/>
      <c r="Q11" s="102">
        <f>SUM(Q8:Q10)</f>
        <v>0</v>
      </c>
      <c r="R11" s="101"/>
      <c r="S11" s="101">
        <f>SUM(S8:S10)</f>
        <v>228753068</v>
      </c>
    </row>
    <row r="12" spans="1:19" ht="28.5" thickTop="1">
      <c r="E12" s="44" t="s">
        <v>38</v>
      </c>
      <c r="I12" s="42"/>
      <c r="M12" s="49"/>
    </row>
    <row r="13" spans="1:19">
      <c r="I13" s="51"/>
      <c r="M13" s="49"/>
    </row>
    <row r="14" spans="1:19">
      <c r="M14" s="49"/>
    </row>
    <row r="15" spans="1:19">
      <c r="M15" s="49"/>
    </row>
    <row r="16" spans="1:19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34"/>
  <sheetViews>
    <sheetView rightToLeft="1" view="pageBreakPreview" topLeftCell="A4" zoomScale="60" zoomScaleNormal="100" workbookViewId="0">
      <selection activeCell="Q11" sqref="Q11"/>
    </sheetView>
  </sheetViews>
  <sheetFormatPr defaultColWidth="9.140625" defaultRowHeight="27.75"/>
  <cols>
    <col min="1" max="1" width="40.42578125" style="44" bestFit="1" customWidth="1"/>
    <col min="2" max="2" width="1" style="44" customWidth="1"/>
    <col min="3" max="3" width="16.5703125" style="82" bestFit="1" customWidth="1"/>
    <col min="4" max="4" width="1" style="82" customWidth="1"/>
    <col min="5" max="5" width="19.7109375" style="82" bestFit="1" customWidth="1"/>
    <col min="6" max="6" width="1" style="44" customWidth="1"/>
    <col min="7" max="7" width="15.42578125" style="44" customWidth="1"/>
    <col min="8" max="8" width="1" style="44" customWidth="1"/>
    <col min="9" max="9" width="28.42578125" style="44" bestFit="1" customWidth="1"/>
    <col min="10" max="10" width="1" style="44" customWidth="1"/>
    <col min="11" max="11" width="25.140625" style="44" customWidth="1"/>
    <col min="12" max="12" width="1" style="44" customWidth="1"/>
    <col min="13" max="13" width="29.42578125" style="44" customWidth="1"/>
    <col min="14" max="14" width="1" style="44" customWidth="1"/>
    <col min="15" max="15" width="27" style="44" bestFit="1" customWidth="1"/>
    <col min="16" max="16" width="1" style="44" customWidth="1"/>
    <col min="17" max="17" width="23.7109375" style="44" bestFit="1" customWidth="1"/>
    <col min="18" max="18" width="1" style="44" customWidth="1"/>
    <col min="19" max="19" width="23.85546875" style="44" customWidth="1"/>
    <col min="20" max="21" width="22.5703125" style="44" bestFit="1" customWidth="1"/>
    <col min="22" max="22" width="8.5703125" style="44" customWidth="1"/>
    <col min="23" max="23" width="22.5703125" style="44" bestFit="1" customWidth="1"/>
    <col min="24" max="24" width="12.85546875" style="44" customWidth="1"/>
    <col min="25" max="16384" width="9.140625" style="44"/>
  </cols>
  <sheetData>
    <row r="2" spans="1:22" ht="30">
      <c r="A2" s="185" t="s">
        <v>67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22" ht="30">
      <c r="A3" s="185" t="s">
        <v>29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22" ht="30">
      <c r="A4" s="185" t="str">
        <f>'جمع درآمدها'!A4:I4</f>
        <v>برای ماه منتهی به 1401/03/31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1:22" ht="30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6" spans="1:22" ht="36">
      <c r="A6" s="188" t="s">
        <v>77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</row>
    <row r="7" spans="1:22" ht="30.75" thickBot="1">
      <c r="A7" s="186" t="s">
        <v>3</v>
      </c>
      <c r="C7" s="187" t="s">
        <v>39</v>
      </c>
      <c r="D7" s="187" t="s">
        <v>39</v>
      </c>
      <c r="E7" s="187" t="s">
        <v>39</v>
      </c>
      <c r="F7" s="187" t="s">
        <v>39</v>
      </c>
      <c r="G7" s="187" t="s">
        <v>39</v>
      </c>
      <c r="I7" s="187" t="str">
        <f>'سود اوراق بهادار و سپرده بانکی '!I6:M6</f>
        <v>طی خرداد ماه</v>
      </c>
      <c r="J7" s="187" t="s">
        <v>31</v>
      </c>
      <c r="K7" s="187" t="s">
        <v>31</v>
      </c>
      <c r="L7" s="187" t="s">
        <v>31</v>
      </c>
      <c r="M7" s="187" t="s">
        <v>31</v>
      </c>
      <c r="O7" s="187" t="str">
        <f>'سود اوراق بهادار و سپرده بانکی '!O6:S6</f>
        <v>از ابتدای سال مالی تا پایان خرداد ماه</v>
      </c>
      <c r="P7" s="187" t="s">
        <v>32</v>
      </c>
      <c r="Q7" s="187" t="s">
        <v>32</v>
      </c>
      <c r="R7" s="187" t="s">
        <v>32</v>
      </c>
      <c r="S7" s="187" t="s">
        <v>32</v>
      </c>
    </row>
    <row r="8" spans="1:22" s="45" customFormat="1" ht="90">
      <c r="A8" s="186" t="s">
        <v>3</v>
      </c>
      <c r="C8" s="46" t="s">
        <v>40</v>
      </c>
      <c r="D8" s="81"/>
      <c r="E8" s="46" t="s">
        <v>41</v>
      </c>
      <c r="G8" s="46" t="s">
        <v>42</v>
      </c>
      <c r="I8" s="46" t="s">
        <v>43</v>
      </c>
      <c r="K8" s="46" t="s">
        <v>36</v>
      </c>
      <c r="M8" s="46" t="s">
        <v>44</v>
      </c>
      <c r="O8" s="46" t="s">
        <v>43</v>
      </c>
      <c r="Q8" s="46" t="s">
        <v>36</v>
      </c>
      <c r="S8" s="46" t="s">
        <v>44</v>
      </c>
    </row>
    <row r="9" spans="1:22" s="45" customFormat="1" ht="30">
      <c r="A9" s="47" t="s">
        <v>99</v>
      </c>
      <c r="B9" s="44"/>
      <c r="C9" s="82" t="s">
        <v>122</v>
      </c>
      <c r="D9" s="82"/>
      <c r="E9" s="36">
        <v>1536666</v>
      </c>
      <c r="F9" s="36"/>
      <c r="G9" s="36">
        <v>200</v>
      </c>
      <c r="H9" s="36"/>
      <c r="I9" s="36">
        <v>0</v>
      </c>
      <c r="J9" s="36"/>
      <c r="K9" s="36">
        <v>0</v>
      </c>
      <c r="L9" s="36"/>
      <c r="M9" s="36">
        <v>0</v>
      </c>
      <c r="N9" s="36"/>
      <c r="O9" s="36">
        <v>307333200</v>
      </c>
      <c r="P9" s="36"/>
      <c r="Q9" s="36">
        <v>-15396653</v>
      </c>
      <c r="R9" s="36"/>
      <c r="S9" s="36">
        <v>291936547</v>
      </c>
      <c r="T9" s="148"/>
      <c r="U9" s="60"/>
      <c r="V9" s="60"/>
    </row>
    <row r="10" spans="1:22" s="45" customFormat="1" ht="30">
      <c r="A10" s="47" t="s">
        <v>100</v>
      </c>
      <c r="B10" s="44"/>
      <c r="C10" s="82" t="s">
        <v>131</v>
      </c>
      <c r="D10" s="82"/>
      <c r="E10" s="36">
        <v>6211860</v>
      </c>
      <c r="F10" s="36"/>
      <c r="G10" s="36">
        <v>2400</v>
      </c>
      <c r="H10" s="36"/>
      <c r="I10" s="36">
        <v>14908464000</v>
      </c>
      <c r="J10" s="36"/>
      <c r="K10" s="36">
        <v>-1167076727</v>
      </c>
      <c r="L10" s="36"/>
      <c r="M10" s="36">
        <v>13741387273</v>
      </c>
      <c r="N10" s="36"/>
      <c r="O10" s="36">
        <v>14908464000</v>
      </c>
      <c r="P10" s="36"/>
      <c r="Q10" s="36">
        <v>-1167076727</v>
      </c>
      <c r="R10" s="36"/>
      <c r="S10" s="36">
        <v>13741387273</v>
      </c>
      <c r="T10" s="148"/>
      <c r="U10" s="60"/>
      <c r="V10" s="60"/>
    </row>
    <row r="11" spans="1:22" s="45" customFormat="1" ht="30">
      <c r="A11" s="47" t="s">
        <v>93</v>
      </c>
      <c r="B11" s="44"/>
      <c r="C11" s="82" t="s">
        <v>132</v>
      </c>
      <c r="D11" s="82"/>
      <c r="E11" s="36">
        <v>3400000</v>
      </c>
      <c r="F11" s="36"/>
      <c r="G11" s="36">
        <v>2040</v>
      </c>
      <c r="H11" s="36"/>
      <c r="I11" s="36">
        <v>6936000000</v>
      </c>
      <c r="J11" s="36"/>
      <c r="K11" s="36">
        <v>-828303981</v>
      </c>
      <c r="L11" s="36"/>
      <c r="M11" s="36">
        <v>6107696019</v>
      </c>
      <c r="N11" s="36"/>
      <c r="O11" s="36">
        <v>6936000000</v>
      </c>
      <c r="P11" s="36"/>
      <c r="Q11" s="36">
        <v>-828303981</v>
      </c>
      <c r="R11" s="36"/>
      <c r="S11" s="36">
        <v>6107696019</v>
      </c>
      <c r="T11" s="148"/>
      <c r="U11" s="60"/>
      <c r="V11" s="60"/>
    </row>
    <row r="12" spans="1:22" s="45" customFormat="1" ht="30">
      <c r="A12" s="47" t="s">
        <v>89</v>
      </c>
      <c r="B12" s="44"/>
      <c r="C12" s="82" t="s">
        <v>133</v>
      </c>
      <c r="D12" s="82"/>
      <c r="E12" s="36">
        <v>12200000</v>
      </c>
      <c r="F12" s="36"/>
      <c r="G12" s="36">
        <v>3456</v>
      </c>
      <c r="H12" s="36"/>
      <c r="I12" s="36">
        <v>42163200000</v>
      </c>
      <c r="J12" s="36"/>
      <c r="K12" s="36">
        <v>-904304558</v>
      </c>
      <c r="L12" s="36"/>
      <c r="M12" s="36">
        <v>41258895442</v>
      </c>
      <c r="N12" s="36"/>
      <c r="O12" s="36">
        <v>42163200000</v>
      </c>
      <c r="P12" s="36"/>
      <c r="Q12" s="36">
        <v>-904304558</v>
      </c>
      <c r="R12" s="36"/>
      <c r="S12" s="36">
        <v>41258895442</v>
      </c>
      <c r="T12" s="148"/>
      <c r="U12" s="60"/>
      <c r="V12" s="60"/>
    </row>
    <row r="13" spans="1:22" s="45" customFormat="1" ht="30">
      <c r="A13" s="47" t="s">
        <v>107</v>
      </c>
      <c r="B13" s="44"/>
      <c r="C13" s="82" t="s">
        <v>134</v>
      </c>
      <c r="D13" s="82"/>
      <c r="E13" s="36">
        <v>4500000</v>
      </c>
      <c r="F13" s="36"/>
      <c r="G13" s="36">
        <v>1800</v>
      </c>
      <c r="H13" s="36"/>
      <c r="I13" s="36">
        <v>8100000000</v>
      </c>
      <c r="J13" s="36"/>
      <c r="K13" s="36">
        <v>-489961390</v>
      </c>
      <c r="L13" s="36"/>
      <c r="M13" s="36">
        <v>7610038610</v>
      </c>
      <c r="N13" s="36"/>
      <c r="O13" s="36">
        <v>8100000000</v>
      </c>
      <c r="P13" s="36"/>
      <c r="Q13" s="36">
        <v>-489961390</v>
      </c>
      <c r="R13" s="36"/>
      <c r="S13" s="36">
        <v>7610038610</v>
      </c>
      <c r="T13" s="148"/>
      <c r="U13" s="60"/>
      <c r="V13" s="60"/>
    </row>
    <row r="14" spans="1:22" s="45" customFormat="1" ht="30">
      <c r="A14" s="47" t="s">
        <v>117</v>
      </c>
      <c r="B14" s="44"/>
      <c r="C14" s="82" t="s">
        <v>134</v>
      </c>
      <c r="D14" s="82"/>
      <c r="E14" s="36">
        <v>6000000</v>
      </c>
      <c r="F14" s="36"/>
      <c r="G14" s="36">
        <v>4240</v>
      </c>
      <c r="H14" s="36"/>
      <c r="I14" s="36">
        <v>25440000000</v>
      </c>
      <c r="J14" s="36"/>
      <c r="K14" s="36">
        <v>-2427360595</v>
      </c>
      <c r="L14" s="36"/>
      <c r="M14" s="36">
        <v>23012639405</v>
      </c>
      <c r="N14" s="36"/>
      <c r="O14" s="36">
        <v>25440000000</v>
      </c>
      <c r="P14" s="36"/>
      <c r="Q14" s="36">
        <v>-2427360595</v>
      </c>
      <c r="R14" s="36"/>
      <c r="S14" s="36">
        <v>23012639405</v>
      </c>
      <c r="T14" s="208"/>
      <c r="U14" s="60"/>
      <c r="V14" s="60"/>
    </row>
    <row r="15" spans="1:22" s="45" customFormat="1" ht="28.5" thickBot="1">
      <c r="A15" s="44"/>
      <c r="B15" s="44"/>
      <c r="C15" s="82"/>
      <c r="D15" s="82"/>
      <c r="E15" s="83"/>
      <c r="F15" s="44"/>
      <c r="G15" s="24"/>
      <c r="H15" s="44"/>
      <c r="I15" s="48">
        <f>SUM(I9:I14)</f>
        <v>97547664000</v>
      </c>
      <c r="J15" s="50" t="e">
        <f>SUM(#REF!)</f>
        <v>#REF!</v>
      </c>
      <c r="K15" s="48">
        <f>SUM(K9:K14)</f>
        <v>-5817007251</v>
      </c>
      <c r="L15" s="50" t="e">
        <f>SUM(#REF!)</f>
        <v>#REF!</v>
      </c>
      <c r="M15" s="48">
        <f>SUM(M9:M14)</f>
        <v>91730656749</v>
      </c>
      <c r="N15" s="50" t="e">
        <f>SUM(#REF!)</f>
        <v>#REF!</v>
      </c>
      <c r="O15" s="48">
        <f>SUM(O9:O14)</f>
        <v>97854997200</v>
      </c>
      <c r="P15" s="50" t="e">
        <f>SUM(#REF!)</f>
        <v>#REF!</v>
      </c>
      <c r="Q15" s="48">
        <f>SUM(Q9:Q14)</f>
        <v>-5832403904</v>
      </c>
      <c r="R15" s="50" t="e">
        <f>SUM(#REF!)</f>
        <v>#REF!</v>
      </c>
      <c r="S15" s="48">
        <f>SUM(S9:S14)</f>
        <v>92022593296</v>
      </c>
    </row>
    <row r="16" spans="1:22" s="45" customFormat="1" ht="30.75" thickTop="1">
      <c r="A16" s="47"/>
      <c r="B16" s="44"/>
      <c r="C16" s="82"/>
      <c r="D16" s="82"/>
      <c r="E16" s="83"/>
      <c r="F16" s="44"/>
      <c r="G16" s="24"/>
      <c r="H16" s="44"/>
      <c r="I16" s="24"/>
      <c r="J16" s="44"/>
      <c r="K16" s="24"/>
      <c r="L16" s="44"/>
      <c r="M16" s="49"/>
      <c r="N16" s="44"/>
      <c r="O16" s="129"/>
      <c r="P16" s="44"/>
      <c r="Q16" s="24"/>
      <c r="R16" s="44"/>
      <c r="S16" s="24"/>
    </row>
    <row r="17" spans="1:19" s="45" customFormat="1" ht="30">
      <c r="A17" s="47"/>
      <c r="B17" s="44"/>
      <c r="C17" s="82"/>
      <c r="D17" s="82"/>
      <c r="E17" s="83"/>
      <c r="F17" s="44"/>
      <c r="G17" s="24"/>
      <c r="H17" s="44"/>
      <c r="I17" s="24"/>
      <c r="J17" s="44"/>
      <c r="K17" s="24"/>
      <c r="L17" s="44"/>
      <c r="M17" s="49"/>
      <c r="N17" s="44"/>
      <c r="O17" s="24"/>
      <c r="P17" s="44"/>
      <c r="Q17" s="36"/>
      <c r="R17" s="44"/>
      <c r="S17" s="24"/>
    </row>
    <row r="18" spans="1:19" s="45" customFormat="1" ht="30">
      <c r="A18" s="47"/>
      <c r="B18" s="44"/>
      <c r="C18" s="82"/>
      <c r="D18" s="82"/>
      <c r="E18" s="84"/>
      <c r="F18" s="51"/>
      <c r="G18" s="50"/>
      <c r="H18" s="51"/>
      <c r="I18" s="50"/>
      <c r="J18" s="51"/>
      <c r="K18" s="36"/>
      <c r="L18" s="51"/>
      <c r="M18" s="52"/>
      <c r="N18" s="51"/>
      <c r="O18" s="50"/>
      <c r="P18" s="51"/>
      <c r="Q18" s="50"/>
      <c r="R18" s="51"/>
      <c r="S18" s="50"/>
    </row>
    <row r="19" spans="1:19" s="45" customFormat="1" ht="30">
      <c r="A19" s="47"/>
      <c r="B19" s="44"/>
      <c r="C19" s="82"/>
      <c r="D19" s="82"/>
      <c r="E19" s="83"/>
      <c r="F19" s="44"/>
      <c r="G19" s="24"/>
      <c r="H19" s="44"/>
      <c r="I19" s="24"/>
      <c r="J19" s="44"/>
      <c r="K19" s="24"/>
      <c r="L19" s="44"/>
      <c r="M19" s="49"/>
      <c r="N19" s="44"/>
      <c r="O19" s="24"/>
      <c r="P19" s="44"/>
      <c r="Q19" s="24"/>
      <c r="R19" s="44"/>
      <c r="S19" s="24"/>
    </row>
    <row r="20" spans="1:19" s="45" customFormat="1" ht="30">
      <c r="A20" s="47"/>
      <c r="B20" s="44"/>
      <c r="C20" s="82"/>
      <c r="D20" s="82"/>
      <c r="E20" s="83"/>
      <c r="F20" s="44"/>
      <c r="G20" s="24"/>
      <c r="H20" s="44"/>
      <c r="I20" s="24"/>
      <c r="J20" s="44"/>
      <c r="K20" s="24"/>
      <c r="L20" s="44"/>
      <c r="M20" s="49"/>
      <c r="N20" s="44"/>
      <c r="O20" s="24"/>
      <c r="P20" s="44"/>
      <c r="Q20" s="24"/>
      <c r="R20" s="44"/>
      <c r="S20" s="24"/>
    </row>
    <row r="21" spans="1:19" s="45" customFormat="1">
      <c r="A21" s="44"/>
      <c r="B21" s="44"/>
      <c r="C21" s="82"/>
      <c r="D21" s="82"/>
      <c r="E21" s="84"/>
      <c r="F21" s="51"/>
      <c r="G21" s="51"/>
      <c r="H21" s="51"/>
      <c r="I21" s="51"/>
      <c r="J21" s="51"/>
      <c r="K21" s="50"/>
      <c r="L21" s="51"/>
      <c r="M21" s="52"/>
      <c r="N21" s="51"/>
      <c r="O21" s="50"/>
      <c r="P21" s="51"/>
      <c r="Q21" s="50"/>
      <c r="R21" s="51"/>
      <c r="S21" s="50"/>
    </row>
    <row r="22" spans="1:19" s="45" customFormat="1">
      <c r="A22" s="44"/>
      <c r="B22" s="44"/>
      <c r="C22" s="82"/>
      <c r="D22" s="82"/>
      <c r="E22" s="82"/>
      <c r="F22" s="44"/>
      <c r="G22" s="44"/>
      <c r="H22" s="44"/>
      <c r="I22" s="44"/>
      <c r="J22" s="44"/>
      <c r="K22" s="24"/>
      <c r="L22" s="44"/>
      <c r="M22" s="49"/>
      <c r="N22" s="44"/>
      <c r="O22" s="44"/>
      <c r="P22" s="44"/>
      <c r="Q22" s="44"/>
      <c r="R22" s="44"/>
      <c r="S22" s="44"/>
    </row>
    <row r="23" spans="1:19" s="45" customFormat="1">
      <c r="A23" s="44"/>
      <c r="B23" s="44"/>
      <c r="C23" s="82"/>
      <c r="D23" s="82"/>
      <c r="E23" s="82"/>
      <c r="F23" s="44"/>
      <c r="G23" s="44"/>
      <c r="H23" s="44"/>
      <c r="I23" s="44"/>
      <c r="J23" s="44"/>
      <c r="K23" s="24"/>
      <c r="L23" s="44"/>
      <c r="M23" s="49"/>
      <c r="N23" s="44"/>
      <c r="O23" s="44"/>
      <c r="P23" s="44"/>
      <c r="Q23" s="44"/>
      <c r="R23" s="44"/>
      <c r="S23" s="44"/>
    </row>
    <row r="24" spans="1:19" s="45" customFormat="1">
      <c r="A24" s="44"/>
      <c r="B24" s="44"/>
      <c r="C24" s="82"/>
      <c r="D24" s="82"/>
      <c r="E24" s="82"/>
      <c r="F24" s="44"/>
      <c r="G24" s="44"/>
      <c r="H24" s="44"/>
      <c r="I24" s="44"/>
      <c r="J24" s="44"/>
      <c r="K24" s="24"/>
      <c r="L24" s="44"/>
      <c r="M24" s="49"/>
      <c r="N24" s="44"/>
      <c r="O24" s="44"/>
      <c r="P24" s="44"/>
      <c r="Q24" s="44"/>
      <c r="R24" s="44"/>
      <c r="S24" s="44"/>
    </row>
    <row r="25" spans="1:19" s="45" customFormat="1">
      <c r="A25" s="44"/>
      <c r="B25" s="44"/>
      <c r="C25" s="82"/>
      <c r="D25" s="82"/>
      <c r="E25" s="82"/>
      <c r="F25" s="44"/>
      <c r="G25" s="44"/>
      <c r="H25" s="44"/>
      <c r="I25" s="44"/>
      <c r="J25" s="44"/>
      <c r="K25" s="44"/>
      <c r="L25" s="44"/>
      <c r="M25" s="49"/>
      <c r="N25" s="44"/>
      <c r="O25" s="44"/>
      <c r="P25" s="44"/>
      <c r="Q25" s="44"/>
      <c r="R25" s="44"/>
      <c r="S25" s="44"/>
    </row>
    <row r="26" spans="1:19" s="45" customFormat="1">
      <c r="A26" s="44"/>
      <c r="B26" s="44"/>
      <c r="C26" s="82"/>
      <c r="D26" s="82"/>
      <c r="E26" s="82"/>
      <c r="F26" s="44"/>
      <c r="G26" s="44"/>
      <c r="H26" s="44"/>
      <c r="I26" s="44"/>
      <c r="J26" s="44"/>
      <c r="K26" s="44"/>
      <c r="L26" s="44"/>
      <c r="M26" s="49"/>
      <c r="N26" s="44"/>
      <c r="O26" s="44"/>
      <c r="P26" s="44"/>
      <c r="Q26" s="44"/>
      <c r="R26" s="44"/>
      <c r="S26" s="44"/>
    </row>
    <row r="27" spans="1:19" s="45" customFormat="1">
      <c r="A27" s="44"/>
      <c r="B27" s="44"/>
      <c r="C27" s="82"/>
      <c r="D27" s="82"/>
      <c r="E27" s="82"/>
      <c r="F27" s="44"/>
      <c r="G27" s="44"/>
      <c r="H27" s="44"/>
      <c r="I27" s="44"/>
      <c r="J27" s="44"/>
      <c r="K27" s="44"/>
      <c r="L27" s="44"/>
      <c r="M27" s="49"/>
      <c r="N27" s="44"/>
      <c r="O27" s="44"/>
      <c r="P27" s="44"/>
      <c r="Q27" s="44"/>
      <c r="R27" s="44"/>
      <c r="S27" s="44"/>
    </row>
    <row r="28" spans="1:19">
      <c r="M28" s="49"/>
    </row>
    <row r="29" spans="1:19">
      <c r="M29" s="49"/>
    </row>
    <row r="30" spans="1:19">
      <c r="M30" s="49"/>
    </row>
    <row r="31" spans="1:19">
      <c r="M31" s="49"/>
    </row>
    <row r="32" spans="1:19">
      <c r="M32" s="49"/>
    </row>
    <row r="33" spans="13:13">
      <c r="M33" s="49"/>
    </row>
    <row r="34" spans="13:13">
      <c r="M34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rightToLeft="1" view="pageBreakPreview" zoomScale="60" zoomScaleNormal="100" workbookViewId="0">
      <selection activeCell="A10" sqref="A10"/>
    </sheetView>
  </sheetViews>
  <sheetFormatPr defaultColWidth="9.140625" defaultRowHeight="27.75"/>
  <cols>
    <col min="1" max="1" width="48.5703125" style="111" bestFit="1" customWidth="1"/>
    <col min="2" max="2" width="1" style="111" customWidth="1"/>
    <col min="3" max="3" width="21.140625" style="112" bestFit="1" customWidth="1"/>
    <col min="4" max="4" width="1" style="111" customWidth="1"/>
    <col min="5" max="5" width="29.85546875" style="111" bestFit="1" customWidth="1"/>
    <col min="6" max="6" width="1" style="111" customWidth="1"/>
    <col min="7" max="7" width="33.42578125" style="111" customWidth="1"/>
    <col min="8" max="8" width="1" style="111" customWidth="1"/>
    <col min="9" max="9" width="28.85546875" style="111" customWidth="1"/>
    <col min="10" max="10" width="1" style="111" customWidth="1"/>
    <col min="11" max="11" width="21.7109375" style="112" customWidth="1"/>
    <col min="12" max="12" width="1" style="111" customWidth="1"/>
    <col min="13" max="13" width="30.85546875" style="111" customWidth="1"/>
    <col min="14" max="14" width="1" style="111" customWidth="1"/>
    <col min="15" max="15" width="32.5703125" style="111" bestFit="1" customWidth="1"/>
    <col min="16" max="16" width="1" style="111" customWidth="1"/>
    <col min="17" max="17" width="30.5703125" style="113" customWidth="1"/>
    <col min="18" max="18" width="1" style="111" customWidth="1"/>
    <col min="19" max="19" width="17.28515625" style="111" bestFit="1" customWidth="1"/>
    <col min="20" max="20" width="9.5703125" style="111" bestFit="1" customWidth="1"/>
    <col min="21" max="21" width="30" style="111" customWidth="1"/>
    <col min="22" max="22" width="20.140625" style="111" bestFit="1" customWidth="1"/>
    <col min="23" max="16384" width="9.140625" style="111"/>
  </cols>
  <sheetData>
    <row r="1" spans="1:22" s="107" customFormat="1" ht="33.75">
      <c r="C1" s="108"/>
      <c r="K1" s="108"/>
      <c r="Q1" s="109"/>
    </row>
    <row r="2" spans="1:22" s="110" customFormat="1" ht="42.75">
      <c r="A2" s="191" t="s">
        <v>67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22" s="110" customFormat="1" ht="42.75">
      <c r="A3" s="191" t="s">
        <v>29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22" s="110" customFormat="1" ht="42.75">
      <c r="A4" s="191" t="str">
        <f>'درآمد سود سهام '!A4:S4</f>
        <v>برای ماه منتهی به 1401/03/31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1:22" s="107" customFormat="1" ht="36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54"/>
    </row>
    <row r="6" spans="1:22" ht="40.5">
      <c r="A6" s="192" t="s">
        <v>78</v>
      </c>
      <c r="B6" s="192"/>
      <c r="C6" s="192"/>
      <c r="D6" s="192"/>
      <c r="E6" s="192"/>
      <c r="F6" s="192"/>
      <c r="G6" s="192"/>
      <c r="H6" s="192"/>
      <c r="I6" s="192"/>
    </row>
    <row r="7" spans="1:22" s="64" customFormat="1" ht="34.5" thickBot="1">
      <c r="A7" s="190" t="s">
        <v>3</v>
      </c>
      <c r="C7" s="189" t="s">
        <v>127</v>
      </c>
      <c r="D7" s="189" t="s">
        <v>31</v>
      </c>
      <c r="E7" s="189" t="s">
        <v>31</v>
      </c>
      <c r="F7" s="189" t="s">
        <v>31</v>
      </c>
      <c r="G7" s="189" t="s">
        <v>31</v>
      </c>
      <c r="H7" s="189" t="s">
        <v>31</v>
      </c>
      <c r="I7" s="189" t="s">
        <v>31</v>
      </c>
      <c r="K7" s="189" t="s">
        <v>128</v>
      </c>
      <c r="L7" s="189" t="s">
        <v>32</v>
      </c>
      <c r="M7" s="189" t="s">
        <v>32</v>
      </c>
      <c r="N7" s="189" t="s">
        <v>32</v>
      </c>
      <c r="O7" s="189" t="s">
        <v>32</v>
      </c>
      <c r="P7" s="189" t="s">
        <v>32</v>
      </c>
      <c r="Q7" s="189" t="s">
        <v>32</v>
      </c>
    </row>
    <row r="8" spans="1:22" s="114" customFormat="1" ht="66" customHeight="1" thickBot="1">
      <c r="A8" s="189" t="s">
        <v>3</v>
      </c>
      <c r="C8" s="150" t="s">
        <v>6</v>
      </c>
      <c r="E8" s="150" t="s">
        <v>45</v>
      </c>
      <c r="G8" s="150" t="s">
        <v>46</v>
      </c>
      <c r="I8" s="150" t="s">
        <v>48</v>
      </c>
      <c r="K8" s="150" t="s">
        <v>6</v>
      </c>
      <c r="M8" s="150" t="s">
        <v>45</v>
      </c>
      <c r="O8" s="150" t="s">
        <v>46</v>
      </c>
      <c r="Q8" s="151" t="s">
        <v>48</v>
      </c>
    </row>
    <row r="9" spans="1:22" s="64" customFormat="1" ht="40.5" customHeight="1">
      <c r="A9" s="47" t="s">
        <v>114</v>
      </c>
      <c r="B9" s="44"/>
      <c r="C9" s="24">
        <v>16000000</v>
      </c>
      <c r="D9" s="44"/>
      <c r="E9" s="24">
        <v>44209851639</v>
      </c>
      <c r="F9" s="44"/>
      <c r="G9" s="24">
        <v>35499513488</v>
      </c>
      <c r="H9" s="44"/>
      <c r="I9" s="24">
        <v>8710338151</v>
      </c>
      <c r="J9" s="44"/>
      <c r="K9" s="24">
        <v>41407361</v>
      </c>
      <c r="L9" s="44"/>
      <c r="M9" s="24">
        <v>115465912795</v>
      </c>
      <c r="N9" s="44"/>
      <c r="O9" s="24">
        <v>91871323473</v>
      </c>
      <c r="P9" s="44"/>
      <c r="Q9" s="24">
        <v>23594589322</v>
      </c>
      <c r="S9" s="152"/>
      <c r="T9" s="149"/>
      <c r="U9" s="152"/>
      <c r="V9" s="70"/>
    </row>
    <row r="10" spans="1:22" s="64" customFormat="1" ht="40.5" customHeight="1">
      <c r="A10" s="47" t="s">
        <v>112</v>
      </c>
      <c r="B10" s="44"/>
      <c r="C10" s="24">
        <v>3000000</v>
      </c>
      <c r="D10" s="44"/>
      <c r="E10" s="24">
        <v>17287875821</v>
      </c>
      <c r="F10" s="44"/>
      <c r="G10" s="24">
        <v>16706022433</v>
      </c>
      <c r="H10" s="44"/>
      <c r="I10" s="24">
        <v>581853388</v>
      </c>
      <c r="J10" s="44"/>
      <c r="K10" s="24">
        <v>3000000</v>
      </c>
      <c r="L10" s="44"/>
      <c r="M10" s="24">
        <v>17287875821</v>
      </c>
      <c r="N10" s="44"/>
      <c r="O10" s="24">
        <v>16706022433</v>
      </c>
      <c r="P10" s="44"/>
      <c r="Q10" s="24">
        <v>581853388</v>
      </c>
      <c r="S10" s="152"/>
      <c r="T10" s="149"/>
      <c r="U10" s="152"/>
      <c r="V10" s="70"/>
    </row>
    <row r="11" spans="1:22" s="64" customFormat="1" ht="40.5" customHeight="1">
      <c r="A11" s="47" t="s">
        <v>100</v>
      </c>
      <c r="B11" s="44"/>
      <c r="C11" s="24">
        <v>4988140</v>
      </c>
      <c r="D11" s="44"/>
      <c r="E11" s="24">
        <v>108303253239</v>
      </c>
      <c r="F11" s="44"/>
      <c r="G11" s="24">
        <v>86065817279</v>
      </c>
      <c r="H11" s="44"/>
      <c r="I11" s="24">
        <v>22237435960</v>
      </c>
      <c r="J11" s="44"/>
      <c r="K11" s="24">
        <v>5188140</v>
      </c>
      <c r="L11" s="44"/>
      <c r="M11" s="24">
        <v>112668167166</v>
      </c>
      <c r="N11" s="44"/>
      <c r="O11" s="24">
        <v>89509206488</v>
      </c>
      <c r="P11" s="44"/>
      <c r="Q11" s="24">
        <v>23158960678</v>
      </c>
      <c r="S11" s="152"/>
      <c r="T11" s="149"/>
      <c r="U11" s="152"/>
      <c r="V11" s="70"/>
    </row>
    <row r="12" spans="1:22" s="64" customFormat="1" ht="40.5" customHeight="1">
      <c r="A12" s="47" t="s">
        <v>84</v>
      </c>
      <c r="B12" s="44"/>
      <c r="C12" s="24">
        <v>140000</v>
      </c>
      <c r="D12" s="44"/>
      <c r="E12" s="24">
        <v>23579435338</v>
      </c>
      <c r="F12" s="44"/>
      <c r="G12" s="24">
        <v>23894933318</v>
      </c>
      <c r="H12" s="44"/>
      <c r="I12" s="24">
        <v>-315497980</v>
      </c>
      <c r="J12" s="44"/>
      <c r="K12" s="24">
        <v>140000</v>
      </c>
      <c r="L12" s="44"/>
      <c r="M12" s="24">
        <v>23579435338</v>
      </c>
      <c r="N12" s="44"/>
      <c r="O12" s="24">
        <v>23894933318</v>
      </c>
      <c r="P12" s="44"/>
      <c r="Q12" s="24">
        <v>-315497980</v>
      </c>
      <c r="S12" s="152"/>
      <c r="T12" s="149"/>
      <c r="U12" s="152"/>
      <c r="V12" s="70"/>
    </row>
    <row r="13" spans="1:22" s="64" customFormat="1" ht="40.5" customHeight="1">
      <c r="A13" s="47" t="s">
        <v>85</v>
      </c>
      <c r="B13" s="44"/>
      <c r="C13" s="24">
        <v>250000</v>
      </c>
      <c r="D13" s="44"/>
      <c r="E13" s="24">
        <v>19104328848</v>
      </c>
      <c r="F13" s="44"/>
      <c r="G13" s="24">
        <v>15589189129</v>
      </c>
      <c r="H13" s="44"/>
      <c r="I13" s="24">
        <v>3515139719</v>
      </c>
      <c r="J13" s="44"/>
      <c r="K13" s="24">
        <v>900000</v>
      </c>
      <c r="L13" s="44"/>
      <c r="M13" s="24">
        <v>64964532441</v>
      </c>
      <c r="N13" s="44"/>
      <c r="O13" s="24">
        <v>56121080837</v>
      </c>
      <c r="P13" s="44"/>
      <c r="Q13" s="24">
        <v>8843451604</v>
      </c>
      <c r="S13" s="152"/>
      <c r="T13" s="149"/>
      <c r="U13" s="152"/>
      <c r="V13" s="70"/>
    </row>
    <row r="14" spans="1:22" s="64" customFormat="1" ht="40.5" customHeight="1">
      <c r="A14" s="47" t="s">
        <v>89</v>
      </c>
      <c r="B14" s="44"/>
      <c r="C14" s="24">
        <v>233956</v>
      </c>
      <c r="D14" s="44"/>
      <c r="E14" s="24">
        <v>5862810827</v>
      </c>
      <c r="F14" s="44"/>
      <c r="G14" s="24">
        <v>5459428259</v>
      </c>
      <c r="H14" s="44"/>
      <c r="I14" s="24">
        <v>403382568</v>
      </c>
      <c r="J14" s="44"/>
      <c r="K14" s="24">
        <v>833956</v>
      </c>
      <c r="L14" s="44"/>
      <c r="M14" s="24">
        <v>22747756217</v>
      </c>
      <c r="N14" s="44"/>
      <c r="O14" s="24">
        <v>19427818857</v>
      </c>
      <c r="P14" s="44"/>
      <c r="Q14" s="24">
        <v>3319937360</v>
      </c>
      <c r="S14" s="152"/>
      <c r="T14" s="149"/>
      <c r="U14" s="152"/>
      <c r="V14" s="70"/>
    </row>
    <row r="15" spans="1:22" s="64" customFormat="1" ht="40.5" customHeight="1">
      <c r="A15" s="47" t="s">
        <v>116</v>
      </c>
      <c r="B15" s="44"/>
      <c r="C15" s="24">
        <v>0</v>
      </c>
      <c r="D15" s="44"/>
      <c r="E15" s="24">
        <v>0</v>
      </c>
      <c r="F15" s="44"/>
      <c r="G15" s="24">
        <v>0</v>
      </c>
      <c r="H15" s="44"/>
      <c r="I15" s="24">
        <v>0</v>
      </c>
      <c r="J15" s="44"/>
      <c r="K15" s="24">
        <v>200000</v>
      </c>
      <c r="L15" s="44"/>
      <c r="M15" s="24">
        <v>8528949046</v>
      </c>
      <c r="N15" s="44"/>
      <c r="O15" s="24">
        <v>8131329000</v>
      </c>
      <c r="P15" s="44"/>
      <c r="Q15" s="24">
        <v>397620046</v>
      </c>
      <c r="S15" s="152"/>
      <c r="T15" s="149"/>
      <c r="U15" s="152"/>
      <c r="V15" s="70"/>
    </row>
    <row r="16" spans="1:22" s="64" customFormat="1" ht="40.5" customHeight="1">
      <c r="A16" s="47" t="s">
        <v>118</v>
      </c>
      <c r="B16" s="44"/>
      <c r="C16" s="24">
        <v>0</v>
      </c>
      <c r="D16" s="44"/>
      <c r="E16" s="24">
        <v>0</v>
      </c>
      <c r="F16" s="44"/>
      <c r="G16" s="24">
        <v>0</v>
      </c>
      <c r="H16" s="44"/>
      <c r="I16" s="24">
        <v>0</v>
      </c>
      <c r="J16" s="44"/>
      <c r="K16" s="24">
        <v>24000000</v>
      </c>
      <c r="L16" s="44"/>
      <c r="M16" s="24">
        <v>79768981341</v>
      </c>
      <c r="N16" s="44"/>
      <c r="O16" s="24">
        <v>69853881674</v>
      </c>
      <c r="P16" s="44"/>
      <c r="Q16" s="24">
        <v>9915099667</v>
      </c>
      <c r="S16" s="152"/>
      <c r="T16" s="149"/>
      <c r="U16" s="152"/>
      <c r="V16" s="70"/>
    </row>
    <row r="17" spans="1:22" s="64" customFormat="1" ht="40.5" customHeight="1">
      <c r="A17" s="47" t="s">
        <v>86</v>
      </c>
      <c r="B17" s="44"/>
      <c r="C17" s="24">
        <v>0</v>
      </c>
      <c r="D17" s="44"/>
      <c r="E17" s="24">
        <v>0</v>
      </c>
      <c r="F17" s="44"/>
      <c r="G17" s="24">
        <v>0</v>
      </c>
      <c r="H17" s="44"/>
      <c r="I17" s="24">
        <v>0</v>
      </c>
      <c r="J17" s="44"/>
      <c r="K17" s="24">
        <v>2000000</v>
      </c>
      <c r="L17" s="44"/>
      <c r="M17" s="24">
        <v>37634733136</v>
      </c>
      <c r="N17" s="44"/>
      <c r="O17" s="24">
        <v>28728045049</v>
      </c>
      <c r="P17" s="44"/>
      <c r="Q17" s="24">
        <v>8906688087</v>
      </c>
      <c r="S17" s="152"/>
      <c r="T17" s="149"/>
      <c r="U17" s="152"/>
      <c r="V17" s="70"/>
    </row>
    <row r="18" spans="1:22" s="64" customFormat="1" ht="40.5" customHeight="1">
      <c r="A18" s="47" t="s">
        <v>93</v>
      </c>
      <c r="B18" s="44"/>
      <c r="C18" s="24">
        <v>0</v>
      </c>
      <c r="D18" s="44"/>
      <c r="E18" s="24">
        <v>0</v>
      </c>
      <c r="F18" s="44"/>
      <c r="G18" s="24">
        <v>0</v>
      </c>
      <c r="H18" s="44"/>
      <c r="I18" s="24">
        <v>0</v>
      </c>
      <c r="J18" s="44"/>
      <c r="K18" s="24">
        <v>600000</v>
      </c>
      <c r="L18" s="44"/>
      <c r="M18" s="24">
        <v>18261158899</v>
      </c>
      <c r="N18" s="44"/>
      <c r="O18" s="24">
        <v>14851106998</v>
      </c>
      <c r="P18" s="44"/>
      <c r="Q18" s="24">
        <v>3410051901</v>
      </c>
      <c r="S18" s="152"/>
      <c r="T18" s="149"/>
      <c r="U18" s="152"/>
      <c r="V18" s="70"/>
    </row>
    <row r="19" spans="1:22" s="64" customFormat="1" ht="40.5" customHeight="1">
      <c r="A19" s="47" t="s">
        <v>92</v>
      </c>
      <c r="B19" s="44"/>
      <c r="C19" s="24">
        <v>0</v>
      </c>
      <c r="D19" s="44"/>
      <c r="E19" s="24">
        <v>0</v>
      </c>
      <c r="F19" s="44"/>
      <c r="G19" s="24">
        <v>0</v>
      </c>
      <c r="H19" s="44"/>
      <c r="I19" s="24">
        <v>0</v>
      </c>
      <c r="J19" s="44"/>
      <c r="K19" s="24">
        <v>400000</v>
      </c>
      <c r="L19" s="44"/>
      <c r="M19" s="24">
        <v>1510289987</v>
      </c>
      <c r="N19" s="44"/>
      <c r="O19" s="24">
        <v>1472386860</v>
      </c>
      <c r="P19" s="44"/>
      <c r="Q19" s="24">
        <v>37903127</v>
      </c>
      <c r="S19" s="152"/>
      <c r="T19" s="149"/>
      <c r="U19" s="152"/>
      <c r="V19" s="70"/>
    </row>
    <row r="20" spans="1:22" s="64" customFormat="1" ht="40.5" customHeight="1">
      <c r="A20" s="47" t="s">
        <v>107</v>
      </c>
      <c r="B20" s="44"/>
      <c r="C20" s="24">
        <v>0</v>
      </c>
      <c r="D20" s="44"/>
      <c r="E20" s="24">
        <v>0</v>
      </c>
      <c r="F20" s="44"/>
      <c r="G20" s="24">
        <v>0</v>
      </c>
      <c r="H20" s="44"/>
      <c r="I20" s="24">
        <v>0</v>
      </c>
      <c r="J20" s="44"/>
      <c r="K20" s="24">
        <v>34567</v>
      </c>
      <c r="L20" s="44"/>
      <c r="M20" s="24">
        <v>725030180</v>
      </c>
      <c r="N20" s="44"/>
      <c r="O20" s="24">
        <v>700971058</v>
      </c>
      <c r="P20" s="44"/>
      <c r="Q20" s="24">
        <v>24059122</v>
      </c>
      <c r="S20" s="152"/>
      <c r="T20" s="149"/>
      <c r="U20" s="152"/>
      <c r="V20" s="70"/>
    </row>
    <row r="21" spans="1:22" s="64" customFormat="1" ht="40.5" customHeight="1">
      <c r="A21" s="47" t="s">
        <v>90</v>
      </c>
      <c r="B21" s="44"/>
      <c r="C21" s="24">
        <v>0</v>
      </c>
      <c r="D21" s="44"/>
      <c r="E21" s="24">
        <v>0</v>
      </c>
      <c r="F21" s="44"/>
      <c r="G21" s="24">
        <v>0</v>
      </c>
      <c r="H21" s="44"/>
      <c r="I21" s="24">
        <v>0</v>
      </c>
      <c r="J21" s="44"/>
      <c r="K21" s="24">
        <v>400000</v>
      </c>
      <c r="L21" s="44"/>
      <c r="M21" s="24">
        <v>6859945094</v>
      </c>
      <c r="N21" s="44"/>
      <c r="O21" s="24">
        <v>5522941810</v>
      </c>
      <c r="P21" s="44"/>
      <c r="Q21" s="24">
        <v>1337003284</v>
      </c>
      <c r="S21" s="152"/>
      <c r="T21" s="149"/>
      <c r="U21" s="152"/>
      <c r="V21" s="70"/>
    </row>
    <row r="22" spans="1:22" s="64" customFormat="1" ht="40.5" customHeight="1">
      <c r="A22" s="47" t="s">
        <v>119</v>
      </c>
      <c r="B22" s="44"/>
      <c r="C22" s="24">
        <v>0</v>
      </c>
      <c r="D22" s="44"/>
      <c r="E22" s="24">
        <v>0</v>
      </c>
      <c r="F22" s="44"/>
      <c r="G22" s="24">
        <v>0</v>
      </c>
      <c r="H22" s="44"/>
      <c r="I22" s="24">
        <v>0</v>
      </c>
      <c r="J22" s="44"/>
      <c r="K22" s="24">
        <v>4000000</v>
      </c>
      <c r="L22" s="44"/>
      <c r="M22" s="24">
        <v>38174233249</v>
      </c>
      <c r="N22" s="44"/>
      <c r="O22" s="24">
        <v>30665282981</v>
      </c>
      <c r="P22" s="44"/>
      <c r="Q22" s="24">
        <v>7508950268</v>
      </c>
      <c r="S22" s="152"/>
      <c r="T22" s="149"/>
      <c r="U22" s="152"/>
      <c r="V22" s="70"/>
    </row>
    <row r="23" spans="1:22" s="64" customFormat="1" ht="40.5" customHeight="1">
      <c r="A23" s="47" t="s">
        <v>98</v>
      </c>
      <c r="B23" s="44"/>
      <c r="C23" s="24">
        <v>0</v>
      </c>
      <c r="D23" s="44"/>
      <c r="E23" s="24">
        <v>0</v>
      </c>
      <c r="F23" s="44"/>
      <c r="G23" s="24">
        <v>0</v>
      </c>
      <c r="H23" s="44"/>
      <c r="I23" s="24">
        <v>0</v>
      </c>
      <c r="J23" s="44"/>
      <c r="K23" s="24">
        <v>485000</v>
      </c>
      <c r="L23" s="44"/>
      <c r="M23" s="24">
        <v>50189992736</v>
      </c>
      <c r="N23" s="44"/>
      <c r="O23" s="24">
        <v>49705979175</v>
      </c>
      <c r="P23" s="44"/>
      <c r="Q23" s="24">
        <v>484013561</v>
      </c>
      <c r="S23" s="152"/>
      <c r="T23" s="149"/>
      <c r="U23" s="152"/>
      <c r="V23" s="70"/>
    </row>
    <row r="24" spans="1:22" s="64" customFormat="1" ht="40.5" customHeight="1">
      <c r="A24" s="47" t="s">
        <v>103</v>
      </c>
      <c r="B24" s="44"/>
      <c r="C24" s="24">
        <v>0</v>
      </c>
      <c r="D24" s="44"/>
      <c r="E24" s="24">
        <v>0</v>
      </c>
      <c r="F24" s="44"/>
      <c r="G24" s="24">
        <v>0</v>
      </c>
      <c r="H24" s="44"/>
      <c r="I24" s="24">
        <v>0</v>
      </c>
      <c r="J24" s="44"/>
      <c r="K24" s="24">
        <v>600000</v>
      </c>
      <c r="L24" s="44"/>
      <c r="M24" s="24">
        <v>3589883171</v>
      </c>
      <c r="N24" s="44"/>
      <c r="O24" s="24">
        <v>3256507815</v>
      </c>
      <c r="P24" s="44"/>
      <c r="Q24" s="24">
        <v>333375356</v>
      </c>
      <c r="S24" s="152"/>
      <c r="T24" s="149"/>
      <c r="U24" s="152"/>
      <c r="V24" s="70"/>
    </row>
    <row r="25" spans="1:22" s="64" customFormat="1" ht="40.5" customHeight="1">
      <c r="A25" s="47" t="s">
        <v>91</v>
      </c>
      <c r="B25" s="44"/>
      <c r="C25" s="24">
        <v>0</v>
      </c>
      <c r="D25" s="44"/>
      <c r="E25" s="24">
        <v>0</v>
      </c>
      <c r="F25" s="44"/>
      <c r="G25" s="24">
        <v>0</v>
      </c>
      <c r="H25" s="44"/>
      <c r="I25" s="24">
        <v>0</v>
      </c>
      <c r="J25" s="44"/>
      <c r="K25" s="24">
        <v>2600000</v>
      </c>
      <c r="L25" s="44"/>
      <c r="M25" s="24">
        <v>48854350678</v>
      </c>
      <c r="N25" s="44"/>
      <c r="O25" s="24">
        <v>44764059608</v>
      </c>
      <c r="P25" s="44"/>
      <c r="Q25" s="24">
        <v>4090291070</v>
      </c>
      <c r="S25" s="152"/>
      <c r="T25" s="149"/>
      <c r="U25" s="152"/>
      <c r="V25" s="70"/>
    </row>
    <row r="26" spans="1:22" s="64" customFormat="1" ht="40.5" customHeight="1">
      <c r="A26" s="47" t="s">
        <v>117</v>
      </c>
      <c r="B26" s="44"/>
      <c r="C26" s="24">
        <v>0</v>
      </c>
      <c r="D26" s="44"/>
      <c r="E26" s="50">
        <v>0</v>
      </c>
      <c r="F26" s="44"/>
      <c r="G26" s="50">
        <v>0</v>
      </c>
      <c r="H26" s="44"/>
      <c r="I26" s="50">
        <v>0</v>
      </c>
      <c r="J26" s="44"/>
      <c r="K26" s="24">
        <v>200000</v>
      </c>
      <c r="L26" s="44"/>
      <c r="M26" s="50">
        <v>6709837513</v>
      </c>
      <c r="N26" s="44"/>
      <c r="O26" s="50">
        <v>5211680696</v>
      </c>
      <c r="P26" s="44"/>
      <c r="Q26" s="50">
        <v>1498156817</v>
      </c>
      <c r="S26" s="152"/>
      <c r="T26" s="149"/>
      <c r="U26" s="152"/>
      <c r="V26" s="70"/>
    </row>
    <row r="27" spans="1:22" ht="34.5" customHeight="1" thickBot="1">
      <c r="A27" s="115"/>
      <c r="B27" s="115"/>
      <c r="C27" s="116"/>
      <c r="D27" s="115"/>
      <c r="E27" s="117">
        <f>SUM(E9:E26)</f>
        <v>218347555712</v>
      </c>
      <c r="F27" s="115"/>
      <c r="G27" s="117">
        <f>SUM(G9:G26)</f>
        <v>183214903906</v>
      </c>
      <c r="H27" s="115"/>
      <c r="I27" s="117">
        <f>SUM(I9:I26)</f>
        <v>35132651806</v>
      </c>
      <c r="J27" s="115"/>
      <c r="K27" s="116"/>
      <c r="L27" s="115"/>
      <c r="M27" s="117">
        <f>SUM(M9:M26)</f>
        <v>657521064808</v>
      </c>
      <c r="N27" s="115"/>
      <c r="O27" s="117">
        <f>SUM(O9:O26)</f>
        <v>560394558130</v>
      </c>
      <c r="P27" s="115"/>
      <c r="Q27" s="117">
        <f>SUM(Q9:Q26)</f>
        <v>97126506678</v>
      </c>
    </row>
    <row r="28" spans="1:22" ht="28.5" thickTop="1">
      <c r="C28" s="118"/>
      <c r="I28" s="119"/>
      <c r="K28" s="118"/>
      <c r="M28" s="119"/>
    </row>
    <row r="29" spans="1:22">
      <c r="A29" s="115"/>
      <c r="B29" s="115"/>
      <c r="C29" s="116"/>
      <c r="D29" s="115"/>
      <c r="E29" s="115"/>
      <c r="F29" s="115"/>
      <c r="G29" s="115"/>
      <c r="H29" s="115"/>
      <c r="I29" s="152"/>
      <c r="J29" s="115"/>
      <c r="K29" s="116"/>
      <c r="L29" s="115"/>
      <c r="M29" s="115"/>
      <c r="N29" s="115"/>
      <c r="O29" s="115"/>
      <c r="P29" s="115"/>
    </row>
    <row r="30" spans="1:22">
      <c r="A30" s="115"/>
      <c r="B30" s="115"/>
      <c r="C30" s="116"/>
      <c r="D30" s="115"/>
      <c r="E30" s="115"/>
      <c r="F30" s="115"/>
      <c r="G30" s="115"/>
      <c r="H30" s="115"/>
      <c r="I30" s="152"/>
      <c r="J30" s="115"/>
      <c r="K30" s="116"/>
      <c r="L30" s="115"/>
      <c r="M30" s="115"/>
      <c r="N30" s="115"/>
      <c r="O30" s="115"/>
      <c r="P30" s="115"/>
    </row>
    <row r="31" spans="1:22" ht="36.75">
      <c r="A31" s="115"/>
      <c r="B31" s="115"/>
      <c r="C31" s="116"/>
      <c r="D31" s="115"/>
      <c r="E31" s="24"/>
      <c r="F31" s="44"/>
      <c r="G31" s="24"/>
      <c r="H31" s="44"/>
      <c r="I31" s="153"/>
      <c r="J31" s="115"/>
      <c r="K31" s="116"/>
      <c r="L31" s="115"/>
      <c r="M31" s="115"/>
      <c r="N31" s="115"/>
      <c r="O31" s="115"/>
      <c r="P31" s="115"/>
    </row>
    <row r="32" spans="1:22" ht="36.75">
      <c r="A32" s="115"/>
      <c r="B32" s="115"/>
      <c r="C32" s="116"/>
      <c r="D32" s="115"/>
      <c r="E32" s="24"/>
      <c r="F32" s="44"/>
      <c r="G32" s="24"/>
      <c r="H32" s="44"/>
      <c r="I32" s="153"/>
      <c r="J32" s="115"/>
      <c r="K32" s="116"/>
      <c r="L32" s="115"/>
      <c r="M32" s="115"/>
      <c r="N32" s="115"/>
      <c r="O32" s="115"/>
      <c r="P32" s="115"/>
    </row>
    <row r="33" spans="1:17">
      <c r="A33" s="115"/>
      <c r="B33" s="115"/>
      <c r="C33" s="116"/>
      <c r="D33" s="115"/>
      <c r="E33" s="24"/>
      <c r="F33" s="44"/>
      <c r="G33" s="24"/>
      <c r="H33" s="44"/>
      <c r="I33" s="36"/>
      <c r="J33" s="115"/>
      <c r="K33" s="116"/>
      <c r="L33" s="115"/>
      <c r="M33" s="115"/>
      <c r="N33" s="115"/>
      <c r="O33" s="115"/>
      <c r="P33" s="115"/>
    </row>
    <row r="34" spans="1:17">
      <c r="A34" s="115"/>
      <c r="B34" s="115"/>
      <c r="C34" s="116"/>
      <c r="D34" s="115"/>
      <c r="E34" s="24"/>
      <c r="F34" s="44"/>
      <c r="G34" s="24"/>
      <c r="I34" s="24"/>
      <c r="J34" s="115"/>
      <c r="K34" s="116"/>
      <c r="L34" s="115"/>
      <c r="M34" s="115"/>
      <c r="N34" s="115"/>
      <c r="O34" s="115"/>
      <c r="P34" s="115"/>
    </row>
    <row r="35" spans="1:17">
      <c r="A35" s="115"/>
      <c r="B35" s="115"/>
      <c r="C35" s="116"/>
      <c r="D35" s="115"/>
      <c r="E35" s="24"/>
      <c r="F35" s="44"/>
      <c r="G35" s="24"/>
      <c r="H35" s="44"/>
      <c r="I35" s="24"/>
      <c r="J35" s="115"/>
      <c r="K35" s="116"/>
      <c r="L35" s="115"/>
      <c r="M35" s="115"/>
      <c r="N35" s="115"/>
      <c r="O35" s="115"/>
      <c r="P35" s="115"/>
    </row>
    <row r="36" spans="1:17">
      <c r="E36" s="24"/>
      <c r="F36" s="44"/>
      <c r="G36" s="24"/>
      <c r="I36" s="24"/>
    </row>
    <row r="37" spans="1:17">
      <c r="A37" s="115"/>
      <c r="B37" s="115"/>
      <c r="C37" s="116"/>
      <c r="D37" s="115"/>
      <c r="E37" s="115"/>
      <c r="F37" s="115"/>
      <c r="G37" s="115"/>
      <c r="H37" s="115"/>
      <c r="I37" s="115"/>
      <c r="J37" s="115"/>
      <c r="K37" s="116"/>
      <c r="L37" s="115"/>
      <c r="M37" s="115"/>
      <c r="N37" s="115"/>
      <c r="O37" s="115"/>
      <c r="P37" s="115"/>
    </row>
    <row r="38" spans="1:17">
      <c r="A38" s="115"/>
      <c r="B38" s="115"/>
      <c r="C38" s="116"/>
      <c r="D38" s="115"/>
      <c r="E38" s="24"/>
      <c r="F38" s="44"/>
      <c r="G38" s="24"/>
      <c r="H38" s="44"/>
      <c r="I38" s="24"/>
      <c r="J38" s="115"/>
      <c r="K38" s="116"/>
      <c r="L38" s="115"/>
      <c r="M38" s="115"/>
      <c r="N38" s="115"/>
      <c r="O38" s="115"/>
      <c r="P38" s="115"/>
    </row>
    <row r="39" spans="1:17">
      <c r="E39" s="24"/>
      <c r="F39" s="44"/>
      <c r="G39" s="24"/>
      <c r="H39" s="44"/>
      <c r="I39" s="24"/>
    </row>
    <row r="40" spans="1:17">
      <c r="A40" s="115"/>
      <c r="B40" s="115"/>
      <c r="C40" s="116"/>
      <c r="D40" s="115"/>
      <c r="E40" s="115"/>
      <c r="F40" s="115"/>
      <c r="G40" s="115"/>
      <c r="H40" s="115"/>
      <c r="I40" s="115"/>
      <c r="J40" s="115"/>
      <c r="K40" s="116"/>
      <c r="L40" s="115"/>
      <c r="M40" s="115"/>
      <c r="N40" s="115"/>
      <c r="O40" s="115"/>
      <c r="P40" s="115"/>
    </row>
    <row r="41" spans="1:17">
      <c r="C41" s="120"/>
      <c r="D41" s="121"/>
      <c r="E41" s="121"/>
      <c r="F41" s="121"/>
      <c r="G41" s="121"/>
      <c r="H41" s="121"/>
      <c r="I41" s="121"/>
      <c r="J41" s="121"/>
      <c r="K41" s="120"/>
      <c r="L41" s="121"/>
      <c r="M41" s="121"/>
      <c r="N41" s="121"/>
      <c r="O41" s="121"/>
      <c r="P41" s="121"/>
      <c r="Q41" s="122"/>
    </row>
    <row r="42" spans="1:17">
      <c r="A42" s="115"/>
      <c r="B42" s="115"/>
      <c r="C42" s="116"/>
      <c r="D42" s="115"/>
      <c r="E42" s="115"/>
      <c r="F42" s="115"/>
      <c r="G42" s="115"/>
      <c r="H42" s="115"/>
      <c r="I42" s="115"/>
      <c r="J42" s="115"/>
      <c r="K42" s="116"/>
      <c r="L42" s="115"/>
      <c r="M42" s="115"/>
      <c r="N42" s="115"/>
      <c r="O42" s="115"/>
      <c r="P42" s="115"/>
    </row>
    <row r="43" spans="1:17">
      <c r="A43" s="115"/>
      <c r="B43" s="115"/>
      <c r="C43" s="116"/>
      <c r="D43" s="115"/>
      <c r="E43" s="115"/>
      <c r="F43" s="115"/>
      <c r="G43" s="115"/>
      <c r="H43" s="115"/>
      <c r="I43" s="115"/>
      <c r="J43" s="115"/>
      <c r="K43" s="116"/>
      <c r="L43" s="115"/>
      <c r="M43" s="115"/>
      <c r="N43" s="115"/>
      <c r="O43" s="115"/>
      <c r="P43" s="115"/>
    </row>
    <row r="44" spans="1:17">
      <c r="A44" s="115"/>
      <c r="B44" s="115"/>
      <c r="C44" s="116"/>
      <c r="D44" s="115"/>
      <c r="E44" s="115"/>
      <c r="F44" s="115"/>
      <c r="G44" s="115"/>
      <c r="H44" s="115"/>
      <c r="I44" s="115"/>
      <c r="J44" s="115"/>
      <c r="K44" s="116"/>
      <c r="L44" s="115"/>
      <c r="M44" s="115"/>
      <c r="N44" s="115"/>
      <c r="O44" s="115"/>
      <c r="P44" s="115"/>
    </row>
    <row r="45" spans="1:17">
      <c r="A45" s="115"/>
      <c r="B45" s="115"/>
      <c r="C45" s="116"/>
      <c r="D45" s="115"/>
      <c r="E45" s="115"/>
      <c r="F45" s="115"/>
      <c r="G45" s="115"/>
      <c r="H45" s="115"/>
      <c r="I45" s="115"/>
      <c r="J45" s="115"/>
      <c r="K45" s="116"/>
      <c r="L45" s="115"/>
      <c r="M45" s="115"/>
      <c r="N45" s="115"/>
      <c r="O45" s="115"/>
      <c r="P45" s="115"/>
    </row>
    <row r="46" spans="1:17">
      <c r="A46" s="115"/>
      <c r="B46" s="115"/>
      <c r="C46" s="116"/>
      <c r="D46" s="115"/>
      <c r="E46" s="115"/>
      <c r="F46" s="115"/>
      <c r="G46" s="115"/>
      <c r="H46" s="115"/>
      <c r="I46" s="115"/>
      <c r="J46" s="115"/>
      <c r="K46" s="116"/>
      <c r="L46" s="115"/>
      <c r="M46" s="115"/>
      <c r="N46" s="115"/>
      <c r="O46" s="115"/>
      <c r="P46" s="115"/>
    </row>
    <row r="47" spans="1:17">
      <c r="A47" s="115"/>
      <c r="B47" s="115"/>
      <c r="C47" s="116"/>
      <c r="D47" s="115"/>
      <c r="E47" s="115"/>
      <c r="F47" s="115"/>
      <c r="G47" s="115"/>
      <c r="H47" s="115"/>
      <c r="I47" s="115"/>
      <c r="J47" s="115"/>
      <c r="K47" s="116"/>
      <c r="L47" s="115"/>
      <c r="M47" s="115"/>
      <c r="N47" s="115"/>
      <c r="O47" s="115"/>
      <c r="P47" s="115"/>
    </row>
    <row r="48" spans="1:17" ht="30">
      <c r="C48" s="123"/>
      <c r="D48" s="121"/>
      <c r="E48" s="124"/>
      <c r="F48" s="121"/>
      <c r="G48" s="124"/>
      <c r="H48" s="121"/>
      <c r="I48" s="125"/>
      <c r="J48" s="121"/>
      <c r="K48" s="123"/>
      <c r="L48" s="121"/>
      <c r="M48" s="124"/>
      <c r="N48" s="121"/>
      <c r="O48" s="124"/>
      <c r="P48" s="121"/>
      <c r="Q48" s="126"/>
    </row>
    <row r="49" spans="1:16">
      <c r="A49" s="115"/>
      <c r="B49" s="115"/>
      <c r="C49" s="116"/>
      <c r="D49" s="115"/>
      <c r="E49" s="115"/>
      <c r="F49" s="115"/>
      <c r="G49" s="115"/>
      <c r="H49" s="115"/>
      <c r="I49" s="115"/>
      <c r="J49" s="115"/>
      <c r="K49" s="116"/>
      <c r="L49" s="115"/>
      <c r="M49" s="115"/>
      <c r="N49" s="115"/>
      <c r="O49" s="115"/>
      <c r="P49" s="115"/>
    </row>
    <row r="50" spans="1:16">
      <c r="A50" s="115"/>
      <c r="B50" s="115"/>
      <c r="C50" s="116"/>
      <c r="D50" s="115"/>
      <c r="E50" s="115"/>
      <c r="F50" s="115"/>
      <c r="G50" s="115"/>
      <c r="H50" s="115"/>
      <c r="I50" s="115"/>
      <c r="J50" s="115"/>
      <c r="K50" s="116"/>
      <c r="L50" s="115"/>
      <c r="M50" s="115"/>
      <c r="N50" s="115"/>
      <c r="O50" s="115"/>
      <c r="P50" s="115"/>
    </row>
    <row r="51" spans="1:16">
      <c r="A51" s="115"/>
      <c r="B51" s="115"/>
      <c r="C51" s="116"/>
      <c r="D51" s="115"/>
      <c r="E51" s="115"/>
      <c r="F51" s="115"/>
      <c r="G51" s="115"/>
      <c r="H51" s="115"/>
      <c r="I51" s="115"/>
      <c r="J51" s="115"/>
      <c r="K51" s="116"/>
      <c r="L51" s="115"/>
      <c r="M51" s="115"/>
      <c r="N51" s="115"/>
      <c r="O51" s="115"/>
      <c r="P51" s="115"/>
    </row>
    <row r="52" spans="1:16">
      <c r="A52" s="115"/>
      <c r="B52" s="115"/>
      <c r="C52" s="116"/>
      <c r="D52" s="115"/>
      <c r="E52" s="115"/>
      <c r="F52" s="115"/>
      <c r="G52" s="115"/>
      <c r="H52" s="115"/>
      <c r="I52" s="115"/>
      <c r="J52" s="115"/>
      <c r="K52" s="116"/>
      <c r="L52" s="115"/>
      <c r="M52" s="115"/>
      <c r="N52" s="115"/>
      <c r="O52" s="115"/>
      <c r="P52" s="115"/>
    </row>
    <row r="53" spans="1:16">
      <c r="A53" s="115"/>
      <c r="B53" s="115"/>
      <c r="C53" s="116"/>
      <c r="D53" s="115"/>
      <c r="E53" s="115"/>
      <c r="F53" s="115"/>
      <c r="G53" s="115"/>
      <c r="H53" s="115"/>
      <c r="I53" s="115"/>
      <c r="J53" s="115"/>
      <c r="K53" s="116"/>
      <c r="L53" s="115"/>
      <c r="M53" s="115"/>
      <c r="N53" s="115"/>
      <c r="O53" s="115"/>
      <c r="P53" s="115"/>
    </row>
    <row r="54" spans="1:16">
      <c r="A54" s="115"/>
      <c r="B54" s="115"/>
      <c r="C54" s="116"/>
      <c r="D54" s="115"/>
      <c r="E54" s="115"/>
      <c r="F54" s="115"/>
      <c r="G54" s="115"/>
      <c r="H54" s="115"/>
      <c r="I54" s="115"/>
      <c r="J54" s="115"/>
      <c r="K54" s="116"/>
      <c r="L54" s="115"/>
      <c r="M54" s="115"/>
      <c r="N54" s="115"/>
      <c r="O54" s="115"/>
      <c r="P54" s="115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8"/>
  <sheetViews>
    <sheetView rightToLeft="1" view="pageBreakPreview" zoomScale="50" zoomScaleNormal="100" zoomScaleSheetLayoutView="50" workbookViewId="0">
      <selection activeCell="O11" sqref="O11"/>
    </sheetView>
  </sheetViews>
  <sheetFormatPr defaultColWidth="8.7109375" defaultRowHeight="27.75"/>
  <cols>
    <col min="1" max="1" width="47.28515625" style="44" customWidth="1"/>
    <col min="2" max="2" width="0.5703125" style="44" customWidth="1"/>
    <col min="3" max="3" width="18.42578125" style="82" customWidth="1"/>
    <col min="4" max="4" width="0.5703125" style="44" customWidth="1"/>
    <col min="5" max="5" width="28.7109375" style="44" customWidth="1"/>
    <col min="6" max="6" width="0.7109375" style="44" customWidth="1"/>
    <col min="7" max="7" width="28.28515625" style="44" customWidth="1"/>
    <col min="8" max="8" width="1" style="44" customWidth="1"/>
    <col min="9" max="9" width="26.5703125" style="44" customWidth="1"/>
    <col min="10" max="10" width="1.140625" style="44" customWidth="1"/>
    <col min="11" max="11" width="18.42578125" style="82" customWidth="1"/>
    <col min="12" max="12" width="1" style="44" customWidth="1"/>
    <col min="13" max="13" width="28.7109375" style="44" customWidth="1"/>
    <col min="14" max="14" width="0.7109375" style="44" customWidth="1"/>
    <col min="15" max="15" width="28.7109375" style="44" customWidth="1"/>
    <col min="16" max="16" width="0.85546875" style="44" customWidth="1"/>
    <col min="17" max="17" width="27" style="44" customWidth="1"/>
    <col min="18" max="18" width="17.7109375" style="44" bestFit="1" customWidth="1"/>
    <col min="19" max="19" width="22.5703125" style="44" bestFit="1" customWidth="1"/>
    <col min="20" max="16384" width="8.7109375" style="44"/>
  </cols>
  <sheetData>
    <row r="1" spans="1:19" ht="31.5" customHeight="1"/>
    <row r="2" spans="1:19" s="53" customFormat="1" ht="36">
      <c r="A2" s="193" t="s">
        <v>67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S2" s="44"/>
    </row>
    <row r="3" spans="1:19" s="53" customFormat="1" ht="36">
      <c r="A3" s="193" t="s">
        <v>29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19" s="53" customFormat="1" ht="36">
      <c r="A4" s="193" t="str">
        <f>'درآمد ناشی از فروش '!A4:Q4</f>
        <v>برای ماه منتهی به 1401/03/31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53" customFormat="1" ht="36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</row>
    <row r="6" spans="1:19" ht="40.5">
      <c r="A6" s="192" t="s">
        <v>79</v>
      </c>
      <c r="B6" s="192"/>
      <c r="C6" s="192"/>
      <c r="D6" s="192"/>
      <c r="E6" s="192"/>
      <c r="F6" s="192"/>
      <c r="G6" s="192"/>
      <c r="H6" s="192"/>
    </row>
    <row r="7" spans="1:19" ht="45" customHeight="1" thickBot="1">
      <c r="A7" s="186" t="s">
        <v>3</v>
      </c>
      <c r="C7" s="187" t="str">
        <f>'درآمد ناشی از فروش '!C7:I7</f>
        <v>طی خرداد ماه</v>
      </c>
      <c r="D7" s="187" t="s">
        <v>31</v>
      </c>
      <c r="E7" s="187" t="s">
        <v>31</v>
      </c>
      <c r="F7" s="187" t="s">
        <v>31</v>
      </c>
      <c r="G7" s="187" t="s">
        <v>31</v>
      </c>
      <c r="H7" s="187" t="s">
        <v>31</v>
      </c>
      <c r="I7" s="187" t="s">
        <v>31</v>
      </c>
      <c r="K7" s="187" t="str">
        <f>'درآمد ناشی از فروش '!K7:Q7</f>
        <v>از ابتدای سال مالی تا پایان خرداد ماه</v>
      </c>
      <c r="L7" s="187" t="s">
        <v>32</v>
      </c>
      <c r="M7" s="187" t="s">
        <v>32</v>
      </c>
      <c r="N7" s="187" t="s">
        <v>32</v>
      </c>
      <c r="O7" s="187" t="s">
        <v>32</v>
      </c>
      <c r="P7" s="187" t="s">
        <v>32</v>
      </c>
      <c r="Q7" s="187" t="s">
        <v>32</v>
      </c>
    </row>
    <row r="8" spans="1:19" s="45" customFormat="1" ht="54.75" customHeight="1" thickBot="1">
      <c r="A8" s="187" t="s">
        <v>3</v>
      </c>
      <c r="C8" s="207" t="s">
        <v>6</v>
      </c>
      <c r="E8" s="207" t="s">
        <v>45</v>
      </c>
      <c r="G8" s="207" t="s">
        <v>46</v>
      </c>
      <c r="I8" s="207" t="s">
        <v>47</v>
      </c>
      <c r="K8" s="207" t="s">
        <v>6</v>
      </c>
      <c r="M8" s="207" t="s">
        <v>45</v>
      </c>
      <c r="O8" s="207" t="s">
        <v>46</v>
      </c>
      <c r="Q8" s="207" t="s">
        <v>47</v>
      </c>
    </row>
    <row r="9" spans="1:19" ht="34.5" customHeight="1">
      <c r="A9" s="47" t="s">
        <v>129</v>
      </c>
      <c r="C9" s="157">
        <v>4999999</v>
      </c>
      <c r="D9" s="157"/>
      <c r="E9" s="157">
        <v>18837243733</v>
      </c>
      <c r="F9" s="157"/>
      <c r="G9" s="157">
        <v>20423963710</v>
      </c>
      <c r="H9" s="157"/>
      <c r="I9" s="157">
        <v>-1586719977</v>
      </c>
      <c r="J9" s="157"/>
      <c r="K9" s="157">
        <v>4999999</v>
      </c>
      <c r="L9" s="157"/>
      <c r="M9" s="157">
        <v>18837243733</v>
      </c>
      <c r="N9" s="157"/>
      <c r="O9" s="157">
        <v>20423963711</v>
      </c>
      <c r="P9" s="157"/>
      <c r="Q9" s="157">
        <v>-1586719978</v>
      </c>
      <c r="R9" s="148"/>
      <c r="S9" s="50"/>
    </row>
    <row r="10" spans="1:19" ht="34.5" customHeight="1">
      <c r="A10" s="47" t="s">
        <v>91</v>
      </c>
      <c r="C10" s="157">
        <v>9000000</v>
      </c>
      <c r="D10" s="157"/>
      <c r="E10" s="157">
        <v>187428127500</v>
      </c>
      <c r="F10" s="157"/>
      <c r="G10" s="157">
        <v>182686509000</v>
      </c>
      <c r="H10" s="157"/>
      <c r="I10" s="157">
        <v>4741618500</v>
      </c>
      <c r="J10" s="157"/>
      <c r="K10" s="157">
        <v>9000000</v>
      </c>
      <c r="L10" s="157"/>
      <c r="M10" s="157">
        <v>187428127500</v>
      </c>
      <c r="N10" s="157"/>
      <c r="O10" s="157">
        <v>154952513992</v>
      </c>
      <c r="P10" s="157"/>
      <c r="Q10" s="157">
        <v>32475613508</v>
      </c>
      <c r="R10" s="148"/>
      <c r="S10" s="50"/>
    </row>
    <row r="11" spans="1:19" ht="34.5" customHeight="1">
      <c r="A11" s="47" t="s">
        <v>103</v>
      </c>
      <c r="C11" s="157">
        <v>24400000</v>
      </c>
      <c r="D11" s="157"/>
      <c r="E11" s="157">
        <v>133644058200</v>
      </c>
      <c r="F11" s="157"/>
      <c r="G11" s="157">
        <v>145771468200</v>
      </c>
      <c r="H11" s="157"/>
      <c r="I11" s="157">
        <v>-12127410000</v>
      </c>
      <c r="J11" s="157"/>
      <c r="K11" s="157">
        <v>24400000</v>
      </c>
      <c r="L11" s="157"/>
      <c r="M11" s="157">
        <v>133644058200</v>
      </c>
      <c r="N11" s="157"/>
      <c r="O11" s="157">
        <v>132431317185</v>
      </c>
      <c r="P11" s="157"/>
      <c r="Q11" s="157">
        <v>1212741015</v>
      </c>
      <c r="R11" s="149"/>
      <c r="S11" s="50"/>
    </row>
    <row r="12" spans="1:19" ht="34.5" customHeight="1">
      <c r="A12" s="47" t="s">
        <v>114</v>
      </c>
      <c r="C12" s="157">
        <v>30000000</v>
      </c>
      <c r="D12" s="157"/>
      <c r="E12" s="157">
        <v>89166285000</v>
      </c>
      <c r="F12" s="157"/>
      <c r="G12" s="157">
        <v>87595686112</v>
      </c>
      <c r="H12" s="157"/>
      <c r="I12" s="157">
        <v>1570598888</v>
      </c>
      <c r="J12" s="157"/>
      <c r="K12" s="157">
        <v>30000000</v>
      </c>
      <c r="L12" s="157"/>
      <c r="M12" s="157">
        <v>89166285000</v>
      </c>
      <c r="N12" s="157"/>
      <c r="O12" s="157">
        <v>66561587961</v>
      </c>
      <c r="P12" s="157"/>
      <c r="Q12" s="157">
        <v>22604697039</v>
      </c>
      <c r="R12" s="148"/>
      <c r="S12" s="50"/>
    </row>
    <row r="13" spans="1:19" ht="34.5" customHeight="1">
      <c r="A13" s="47" t="s">
        <v>117</v>
      </c>
      <c r="C13" s="157">
        <v>6300000</v>
      </c>
      <c r="D13" s="157"/>
      <c r="E13" s="157">
        <v>190380456000</v>
      </c>
      <c r="F13" s="157"/>
      <c r="G13" s="157">
        <v>223210484824</v>
      </c>
      <c r="H13" s="157"/>
      <c r="I13" s="157">
        <v>-32830028824</v>
      </c>
      <c r="J13" s="157"/>
      <c r="K13" s="157">
        <v>6300000</v>
      </c>
      <c r="L13" s="157"/>
      <c r="M13" s="157">
        <v>190380456000</v>
      </c>
      <c r="N13" s="157"/>
      <c r="O13" s="157">
        <v>174228391768</v>
      </c>
      <c r="P13" s="157"/>
      <c r="Q13" s="157">
        <v>16152064232</v>
      </c>
      <c r="R13" s="149"/>
      <c r="S13" s="50"/>
    </row>
    <row r="14" spans="1:19" ht="34.5" customHeight="1">
      <c r="A14" s="47" t="s">
        <v>119</v>
      </c>
      <c r="C14" s="157">
        <v>7000000</v>
      </c>
      <c r="D14" s="157"/>
      <c r="E14" s="157">
        <v>63877653000</v>
      </c>
      <c r="F14" s="157"/>
      <c r="G14" s="157">
        <v>62500466605</v>
      </c>
      <c r="H14" s="157"/>
      <c r="I14" s="157">
        <v>1377186395</v>
      </c>
      <c r="J14" s="157"/>
      <c r="K14" s="157">
        <v>7000000</v>
      </c>
      <c r="L14" s="157"/>
      <c r="M14" s="157">
        <v>63877653000</v>
      </c>
      <c r="N14" s="157"/>
      <c r="O14" s="157">
        <v>54760048083</v>
      </c>
      <c r="P14" s="157"/>
      <c r="Q14" s="157">
        <v>9117604917</v>
      </c>
      <c r="R14" s="149"/>
      <c r="S14" s="50"/>
    </row>
    <row r="15" spans="1:19" ht="34.5" customHeight="1">
      <c r="A15" s="47" t="s">
        <v>84</v>
      </c>
      <c r="C15" s="157">
        <v>1100000</v>
      </c>
      <c r="D15" s="157"/>
      <c r="E15" s="157">
        <v>183011563350</v>
      </c>
      <c r="F15" s="157"/>
      <c r="G15" s="157">
        <v>191807267268</v>
      </c>
      <c r="H15" s="157"/>
      <c r="I15" s="157">
        <v>-8795703918</v>
      </c>
      <c r="J15" s="157"/>
      <c r="K15" s="157">
        <v>1100000</v>
      </c>
      <c r="L15" s="157"/>
      <c r="M15" s="157">
        <v>183011563350</v>
      </c>
      <c r="N15" s="157"/>
      <c r="O15" s="157">
        <v>187745904510</v>
      </c>
      <c r="P15" s="157"/>
      <c r="Q15" s="157">
        <v>-4734341160</v>
      </c>
      <c r="R15" s="148"/>
      <c r="S15" s="50"/>
    </row>
    <row r="16" spans="1:19" ht="34.5" customHeight="1">
      <c r="A16" s="47" t="s">
        <v>113</v>
      </c>
      <c r="C16" s="157">
        <v>303736</v>
      </c>
      <c r="D16" s="157"/>
      <c r="E16" s="157">
        <v>10552410539</v>
      </c>
      <c r="F16" s="157"/>
      <c r="G16" s="157">
        <v>10612796293</v>
      </c>
      <c r="H16" s="157"/>
      <c r="I16" s="157">
        <v>-60385754</v>
      </c>
      <c r="J16" s="157"/>
      <c r="K16" s="157">
        <v>303736</v>
      </c>
      <c r="L16" s="157"/>
      <c r="M16" s="157">
        <v>10552410539</v>
      </c>
      <c r="N16" s="157"/>
      <c r="O16" s="157">
        <v>9072959562</v>
      </c>
      <c r="P16" s="157"/>
      <c r="Q16" s="157">
        <v>1479450977</v>
      </c>
      <c r="R16" s="148"/>
      <c r="S16" s="50"/>
    </row>
    <row r="17" spans="1:19" ht="34.5" customHeight="1">
      <c r="A17" s="47" t="s">
        <v>90</v>
      </c>
      <c r="C17" s="157">
        <v>800000</v>
      </c>
      <c r="D17" s="157"/>
      <c r="E17" s="157">
        <v>14163224400</v>
      </c>
      <c r="F17" s="157"/>
      <c r="G17" s="157">
        <v>13606556400</v>
      </c>
      <c r="H17" s="157"/>
      <c r="I17" s="157">
        <v>556668000</v>
      </c>
      <c r="J17" s="157"/>
      <c r="K17" s="157">
        <v>800000</v>
      </c>
      <c r="L17" s="157"/>
      <c r="M17" s="157">
        <v>14163224400</v>
      </c>
      <c r="N17" s="157"/>
      <c r="O17" s="157">
        <v>11045883590</v>
      </c>
      <c r="P17" s="157"/>
      <c r="Q17" s="157">
        <v>3117340810</v>
      </c>
      <c r="R17" s="148"/>
      <c r="S17" s="50"/>
    </row>
    <row r="18" spans="1:19" ht="34.5" customHeight="1">
      <c r="A18" s="47" t="s">
        <v>88</v>
      </c>
      <c r="C18" s="157">
        <v>15000000</v>
      </c>
      <c r="D18" s="157"/>
      <c r="E18" s="157">
        <v>218740702500</v>
      </c>
      <c r="F18" s="157"/>
      <c r="G18" s="157">
        <v>220231777500</v>
      </c>
      <c r="H18" s="157"/>
      <c r="I18" s="157">
        <v>-1491075000</v>
      </c>
      <c r="J18" s="157"/>
      <c r="K18" s="157">
        <v>15000000</v>
      </c>
      <c r="L18" s="157"/>
      <c r="M18" s="157">
        <v>218740702500</v>
      </c>
      <c r="N18" s="157"/>
      <c r="O18" s="157">
        <v>194341420078</v>
      </c>
      <c r="P18" s="157"/>
      <c r="Q18" s="157">
        <v>24399282422</v>
      </c>
      <c r="R18" s="148"/>
      <c r="S18" s="50"/>
    </row>
    <row r="19" spans="1:19" ht="34.5" customHeight="1">
      <c r="A19" s="47" t="s">
        <v>86</v>
      </c>
      <c r="C19" s="157">
        <v>2000000</v>
      </c>
      <c r="D19" s="157"/>
      <c r="E19" s="157">
        <v>34771869000</v>
      </c>
      <c r="F19" s="157"/>
      <c r="G19" s="157">
        <v>35905086000</v>
      </c>
      <c r="H19" s="157"/>
      <c r="I19" s="157">
        <v>-1133217000</v>
      </c>
      <c r="J19" s="157"/>
      <c r="K19" s="157">
        <v>2000000</v>
      </c>
      <c r="L19" s="157"/>
      <c r="M19" s="157">
        <v>34771869000</v>
      </c>
      <c r="N19" s="157"/>
      <c r="O19" s="157">
        <v>28728044951</v>
      </c>
      <c r="P19" s="157"/>
      <c r="Q19" s="157">
        <v>6043824049</v>
      </c>
      <c r="R19" s="148"/>
      <c r="S19" s="50"/>
    </row>
    <row r="20" spans="1:19" ht="34.5" customHeight="1">
      <c r="A20" s="47" t="s">
        <v>112</v>
      </c>
      <c r="C20" s="157">
        <v>1571429</v>
      </c>
      <c r="D20" s="157"/>
      <c r="E20" s="157">
        <v>9356853195</v>
      </c>
      <c r="F20" s="157"/>
      <c r="G20" s="157">
        <v>10659352031</v>
      </c>
      <c r="H20" s="157"/>
      <c r="I20" s="157">
        <v>-1302498836</v>
      </c>
      <c r="J20" s="157"/>
      <c r="K20" s="157">
        <v>1571429</v>
      </c>
      <c r="L20" s="157"/>
      <c r="M20" s="157">
        <v>9356853195</v>
      </c>
      <c r="N20" s="157"/>
      <c r="O20" s="157">
        <v>8750776031</v>
      </c>
      <c r="P20" s="157"/>
      <c r="Q20" s="157">
        <v>606077164</v>
      </c>
      <c r="R20" s="148"/>
      <c r="S20" s="50"/>
    </row>
    <row r="21" spans="1:19" ht="34.5" customHeight="1">
      <c r="A21" s="47" t="s">
        <v>85</v>
      </c>
      <c r="C21" s="157">
        <v>2000000</v>
      </c>
      <c r="D21" s="157"/>
      <c r="E21" s="157">
        <v>153680130000</v>
      </c>
      <c r="F21" s="157"/>
      <c r="G21" s="157">
        <v>160454580746</v>
      </c>
      <c r="H21" s="157"/>
      <c r="I21" s="157">
        <v>-6774450746</v>
      </c>
      <c r="J21" s="157"/>
      <c r="K21" s="157">
        <v>2000000</v>
      </c>
      <c r="L21" s="157"/>
      <c r="M21" s="157">
        <v>153680130000</v>
      </c>
      <c r="N21" s="157"/>
      <c r="O21" s="157">
        <v>124713513013</v>
      </c>
      <c r="P21" s="157"/>
      <c r="Q21" s="157">
        <v>28966616987</v>
      </c>
      <c r="R21" s="148"/>
      <c r="S21" s="50"/>
    </row>
    <row r="22" spans="1:19" ht="34.5" customHeight="1">
      <c r="A22" s="47" t="s">
        <v>99</v>
      </c>
      <c r="C22" s="157">
        <v>1536666</v>
      </c>
      <c r="D22" s="157"/>
      <c r="E22" s="157">
        <v>19766145515</v>
      </c>
      <c r="F22" s="157"/>
      <c r="G22" s="157">
        <v>22301833425</v>
      </c>
      <c r="H22" s="157"/>
      <c r="I22" s="157">
        <v>-2535687910</v>
      </c>
      <c r="J22" s="157"/>
      <c r="K22" s="157">
        <v>1536666</v>
      </c>
      <c r="L22" s="157"/>
      <c r="M22" s="157">
        <v>19766145515</v>
      </c>
      <c r="N22" s="157"/>
      <c r="O22" s="157">
        <v>19399540034</v>
      </c>
      <c r="P22" s="157"/>
      <c r="Q22" s="157">
        <v>366605481</v>
      </c>
      <c r="R22" s="148"/>
      <c r="S22" s="50"/>
    </row>
    <row r="23" spans="1:19" ht="34.5" customHeight="1">
      <c r="A23" s="47" t="s">
        <v>130</v>
      </c>
      <c r="C23" s="157">
        <v>583508</v>
      </c>
      <c r="D23" s="157"/>
      <c r="E23" s="157">
        <v>7505667489</v>
      </c>
      <c r="F23" s="157"/>
      <c r="G23" s="157">
        <v>7593562360</v>
      </c>
      <c r="H23" s="157"/>
      <c r="I23" s="157">
        <v>-87894871</v>
      </c>
      <c r="J23" s="157"/>
      <c r="K23" s="157">
        <v>583508</v>
      </c>
      <c r="L23" s="157"/>
      <c r="M23" s="157">
        <v>7505667489</v>
      </c>
      <c r="N23" s="157"/>
      <c r="O23" s="157">
        <v>7593562360</v>
      </c>
      <c r="P23" s="157"/>
      <c r="Q23" s="157">
        <v>-87894871</v>
      </c>
      <c r="R23" s="148"/>
      <c r="S23" s="50"/>
    </row>
    <row r="24" spans="1:19" ht="34.5" customHeight="1">
      <c r="A24" s="47" t="s">
        <v>121</v>
      </c>
      <c r="C24" s="157">
        <v>5800000</v>
      </c>
      <c r="D24" s="157"/>
      <c r="E24" s="157">
        <v>134508881700</v>
      </c>
      <c r="F24" s="157"/>
      <c r="G24" s="157">
        <v>130661625219</v>
      </c>
      <c r="H24" s="157"/>
      <c r="I24" s="157">
        <v>3847256481</v>
      </c>
      <c r="J24" s="157"/>
      <c r="K24" s="157">
        <v>5800000</v>
      </c>
      <c r="L24" s="157"/>
      <c r="M24" s="157">
        <v>134508881700</v>
      </c>
      <c r="N24" s="157"/>
      <c r="O24" s="157">
        <v>130834392771</v>
      </c>
      <c r="P24" s="157"/>
      <c r="Q24" s="157">
        <v>3674488929</v>
      </c>
      <c r="R24" s="149"/>
      <c r="S24" s="50"/>
    </row>
    <row r="25" spans="1:19" ht="34.5" customHeight="1">
      <c r="A25" s="47" t="s">
        <v>100</v>
      </c>
      <c r="C25" s="157">
        <v>6211860</v>
      </c>
      <c r="D25" s="157"/>
      <c r="E25" s="157">
        <v>118990312074</v>
      </c>
      <c r="F25" s="157"/>
      <c r="G25" s="157">
        <v>161415360505</v>
      </c>
      <c r="H25" s="157"/>
      <c r="I25" s="157">
        <v>-42425048431</v>
      </c>
      <c r="J25" s="157"/>
      <c r="K25" s="157">
        <v>6211860</v>
      </c>
      <c r="L25" s="157"/>
      <c r="M25" s="157">
        <v>118990312074</v>
      </c>
      <c r="N25" s="157"/>
      <c r="O25" s="157">
        <v>107179992496</v>
      </c>
      <c r="P25" s="157"/>
      <c r="Q25" s="157">
        <v>11810319578</v>
      </c>
      <c r="R25" s="148"/>
      <c r="S25" s="50"/>
    </row>
    <row r="26" spans="1:19" ht="34.5" customHeight="1">
      <c r="A26" s="47" t="s">
        <v>93</v>
      </c>
      <c r="C26" s="157">
        <v>3400000</v>
      </c>
      <c r="D26" s="157"/>
      <c r="E26" s="157">
        <v>120150823500</v>
      </c>
      <c r="F26" s="157"/>
      <c r="G26" s="157">
        <v>117615996000</v>
      </c>
      <c r="H26" s="157"/>
      <c r="I26" s="157">
        <v>2534827500</v>
      </c>
      <c r="J26" s="157"/>
      <c r="K26" s="157">
        <v>3400000</v>
      </c>
      <c r="L26" s="157"/>
      <c r="M26" s="157">
        <v>120150823500</v>
      </c>
      <c r="N26" s="157"/>
      <c r="O26" s="157">
        <v>84156273002</v>
      </c>
      <c r="P26" s="157"/>
      <c r="Q26" s="157">
        <v>35994550498</v>
      </c>
      <c r="R26" s="148"/>
      <c r="S26" s="50"/>
    </row>
    <row r="27" spans="1:19" ht="34.5" customHeight="1">
      <c r="A27" s="47" t="s">
        <v>87</v>
      </c>
      <c r="C27" s="157">
        <v>2500000</v>
      </c>
      <c r="D27" s="157"/>
      <c r="E27" s="157">
        <v>52808906250</v>
      </c>
      <c r="F27" s="157"/>
      <c r="G27" s="157">
        <v>57083321250</v>
      </c>
      <c r="H27" s="157"/>
      <c r="I27" s="157">
        <v>-4274415000</v>
      </c>
      <c r="J27" s="157"/>
      <c r="K27" s="157">
        <v>2500000</v>
      </c>
      <c r="L27" s="157"/>
      <c r="M27" s="157">
        <v>52808906250</v>
      </c>
      <c r="N27" s="157"/>
      <c r="O27" s="157">
        <v>42570191250</v>
      </c>
      <c r="P27" s="157"/>
      <c r="Q27" s="157">
        <v>10238715000</v>
      </c>
      <c r="R27" s="148"/>
      <c r="S27" s="50"/>
    </row>
    <row r="28" spans="1:19" ht="34.5" customHeight="1">
      <c r="A28" s="47" t="s">
        <v>118</v>
      </c>
      <c r="C28" s="157">
        <v>4400000</v>
      </c>
      <c r="D28" s="157"/>
      <c r="E28" s="157">
        <v>14735399580</v>
      </c>
      <c r="F28" s="157"/>
      <c r="G28" s="157">
        <v>15010950240</v>
      </c>
      <c r="H28" s="157"/>
      <c r="I28" s="157">
        <v>-275550660</v>
      </c>
      <c r="J28" s="157"/>
      <c r="K28" s="157">
        <v>4400000</v>
      </c>
      <c r="L28" s="157"/>
      <c r="M28" s="157">
        <v>14735399580</v>
      </c>
      <c r="N28" s="157"/>
      <c r="O28" s="157">
        <v>12806544886</v>
      </c>
      <c r="P28" s="157"/>
      <c r="Q28" s="157">
        <v>1928854694</v>
      </c>
      <c r="R28" s="148"/>
      <c r="S28" s="50"/>
    </row>
    <row r="29" spans="1:19" ht="34.5" customHeight="1">
      <c r="A29" s="47" t="s">
        <v>89</v>
      </c>
      <c r="C29" s="157">
        <v>12500000</v>
      </c>
      <c r="D29" s="157"/>
      <c r="E29" s="157">
        <v>310640625000</v>
      </c>
      <c r="F29" s="157"/>
      <c r="G29" s="157">
        <v>341722452847</v>
      </c>
      <c r="H29" s="157"/>
      <c r="I29" s="157">
        <v>-31081827847</v>
      </c>
      <c r="J29" s="157"/>
      <c r="K29" s="157">
        <v>12500000</v>
      </c>
      <c r="L29" s="157"/>
      <c r="M29" s="157">
        <v>310640625000</v>
      </c>
      <c r="N29" s="157"/>
      <c r="O29" s="157">
        <v>291929930147</v>
      </c>
      <c r="P29" s="157"/>
      <c r="Q29" s="157">
        <v>18710694853</v>
      </c>
      <c r="R29" s="148"/>
      <c r="S29" s="50"/>
    </row>
    <row r="30" spans="1:19" ht="34.5" customHeight="1">
      <c r="A30" s="47" t="s">
        <v>107</v>
      </c>
      <c r="C30" s="157">
        <v>4500000</v>
      </c>
      <c r="D30" s="157"/>
      <c r="E30" s="157">
        <v>81367962750</v>
      </c>
      <c r="F30" s="157"/>
      <c r="G30" s="157">
        <v>89598696750</v>
      </c>
      <c r="H30" s="157"/>
      <c r="I30" s="157">
        <v>-8230734000</v>
      </c>
      <c r="J30" s="157"/>
      <c r="K30" s="157">
        <v>4500000</v>
      </c>
      <c r="L30" s="157"/>
      <c r="M30" s="157">
        <v>81367962750</v>
      </c>
      <c r="N30" s="157"/>
      <c r="O30" s="157">
        <v>91253789999</v>
      </c>
      <c r="P30" s="157"/>
      <c r="Q30" s="157">
        <v>-9885827249</v>
      </c>
      <c r="R30" s="149"/>
      <c r="S30" s="50"/>
    </row>
    <row r="31" spans="1:19" s="131" customFormat="1" ht="38.25" customHeight="1" thickBot="1">
      <c r="E31" s="132">
        <f>SUM(E9:E30)</f>
        <v>2168085300275</v>
      </c>
      <c r="F31" s="133"/>
      <c r="G31" s="132">
        <f>SUM(G9:G30)</f>
        <v>2308469793285</v>
      </c>
      <c r="H31" s="133">
        <f ca="1">SUM(H9:H33)</f>
        <v>0</v>
      </c>
      <c r="I31" s="132">
        <f>SUM(I9:I30)</f>
        <v>-140384493010</v>
      </c>
      <c r="J31" s="131">
        <f ca="1">SUM(J9:J33)</f>
        <v>0</v>
      </c>
      <c r="L31" s="131">
        <f ca="1">SUM(L9:L33)</f>
        <v>0</v>
      </c>
      <c r="M31" s="132">
        <f>SUM(M9:M30)</f>
        <v>2168085300275</v>
      </c>
      <c r="N31" s="132">
        <f ca="1">SUM(N9:N33)</f>
        <v>0</v>
      </c>
      <c r="O31" s="132">
        <f>SUM(O9:O30)</f>
        <v>1955480541380</v>
      </c>
      <c r="P31" s="132">
        <f ca="1">SUM(P9:P33)</f>
        <v>0</v>
      </c>
      <c r="Q31" s="132">
        <f>SUM(Q9:Q30)</f>
        <v>212604758895</v>
      </c>
      <c r="R31" s="134"/>
      <c r="S31" s="135"/>
    </row>
    <row r="32" spans="1:19" ht="38.25" customHeight="1" thickTop="1">
      <c r="M32" s="49"/>
    </row>
    <row r="33" spans="9:17" ht="38.25" customHeight="1">
      <c r="I33" s="24"/>
      <c r="M33" s="49"/>
      <c r="Q33" s="24"/>
    </row>
    <row r="34" spans="9:17" ht="38.25" customHeight="1">
      <c r="I34" s="24"/>
      <c r="M34" s="49"/>
      <c r="Q34" s="24"/>
    </row>
    <row r="35" spans="9:17" ht="38.25" customHeight="1">
      <c r="I35" s="24"/>
      <c r="M35" s="49"/>
      <c r="Q35" s="24"/>
    </row>
    <row r="36" spans="9:17" ht="38.25" customHeight="1">
      <c r="M36" s="49"/>
      <c r="Q36" s="24"/>
    </row>
    <row r="37" spans="9:17" ht="38.25" customHeight="1">
      <c r="M37" s="49"/>
    </row>
    <row r="38" spans="9:17" ht="38.25" customHeight="1">
      <c r="M38" s="49"/>
    </row>
    <row r="39" spans="9:17" ht="38.25" customHeight="1">
      <c r="M39" s="49"/>
    </row>
    <row r="40" spans="9:17" ht="38.25" customHeight="1">
      <c r="M40" s="49"/>
    </row>
    <row r="41" spans="9:17" ht="38.25" customHeight="1">
      <c r="M41" s="49"/>
    </row>
    <row r="42" spans="9:17" ht="38.25" customHeight="1"/>
    <row r="43" spans="9:17" ht="38.25" customHeight="1"/>
    <row r="44" spans="9:17" ht="38.25" customHeight="1"/>
    <row r="45" spans="9:17" ht="38.25" customHeight="1"/>
    <row r="46" spans="9:17" ht="38.25" customHeight="1"/>
    <row r="47" spans="9:17" ht="38.25" customHeight="1"/>
    <row r="48" spans="9:17" ht="38.25" customHeight="1"/>
  </sheetData>
  <sortState xmlns:xlrd2="http://schemas.microsoft.com/office/spreadsheetml/2017/richdata2" ref="A6:Q41">
    <sortCondition descending="1" ref="Q8:Q46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55"/>
  <sheetViews>
    <sheetView rightToLeft="1" view="pageBreakPreview" zoomScale="40" zoomScaleNormal="100" zoomScaleSheetLayoutView="40" workbookViewId="0">
      <selection activeCell="Q25" sqref="Q25"/>
    </sheetView>
  </sheetViews>
  <sheetFormatPr defaultColWidth="9.140625" defaultRowHeight="27.75"/>
  <cols>
    <col min="1" max="1" width="74.140625" style="36" bestFit="1" customWidth="1"/>
    <col min="2" max="2" width="1" style="36" customWidth="1"/>
    <col min="3" max="3" width="39.140625" style="36" bestFit="1" customWidth="1"/>
    <col min="4" max="4" width="1" style="36" customWidth="1"/>
    <col min="5" max="5" width="45.5703125" style="36" bestFit="1" customWidth="1"/>
    <col min="6" max="6" width="1" style="36" customWidth="1"/>
    <col min="7" max="7" width="44.140625" style="36" bestFit="1" customWidth="1"/>
    <col min="8" max="8" width="1" style="36" customWidth="1"/>
    <col min="9" max="9" width="43.7109375" style="36" bestFit="1" customWidth="1"/>
    <col min="10" max="10" width="1" style="36" customWidth="1"/>
    <col min="11" max="11" width="20.140625" style="37" bestFit="1" customWidth="1"/>
    <col min="12" max="12" width="1" style="36" customWidth="1"/>
    <col min="13" max="13" width="44.140625" style="36" bestFit="1" customWidth="1"/>
    <col min="14" max="14" width="1" style="36" customWidth="1"/>
    <col min="15" max="15" width="44.42578125" style="36" bestFit="1" customWidth="1"/>
    <col min="16" max="16" width="1.5703125" style="36" customWidth="1"/>
    <col min="17" max="17" width="44" style="36" customWidth="1"/>
    <col min="18" max="18" width="1" style="36" customWidth="1"/>
    <col min="19" max="19" width="43.42578125" style="36" customWidth="1"/>
    <col min="20" max="20" width="1" style="36" customWidth="1"/>
    <col min="21" max="21" width="19.42578125" style="37" customWidth="1"/>
    <col min="22" max="22" width="1" style="36" customWidth="1"/>
    <col min="23" max="23" width="32.28515625" style="36" bestFit="1" customWidth="1"/>
    <col min="24" max="24" width="31.28515625" style="36" bestFit="1" customWidth="1"/>
    <col min="25" max="25" width="25.5703125" style="36" bestFit="1" customWidth="1"/>
    <col min="26" max="26" width="23" style="36" bestFit="1" customWidth="1"/>
    <col min="27" max="27" width="31.5703125" style="36" bestFit="1" customWidth="1"/>
    <col min="28" max="16384" width="9.140625" style="36"/>
  </cols>
  <sheetData>
    <row r="2" spans="1:24" s="30" customFormat="1" ht="78">
      <c r="A2" s="194" t="s">
        <v>67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</row>
    <row r="3" spans="1:24" s="30" customFormat="1" ht="78">
      <c r="A3" s="194" t="s">
        <v>29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4" s="30" customFormat="1" ht="78">
      <c r="A4" s="194" t="str">
        <f>'درآمد ناشی از تغییر قیمت اوراق '!A4:Q4</f>
        <v>برای ماه منتهی به 1401/03/31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</row>
    <row r="5" spans="1:24" s="32" customFormat="1" ht="36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4" s="33" customFormat="1" ht="53.25">
      <c r="A6" s="197" t="s">
        <v>80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U6" s="34"/>
    </row>
    <row r="7" spans="1:24" ht="40.5">
      <c r="A7" s="164"/>
      <c r="B7" s="164"/>
      <c r="C7" s="164"/>
      <c r="D7" s="164"/>
      <c r="E7" s="164"/>
      <c r="F7" s="164"/>
      <c r="G7" s="164"/>
      <c r="H7" s="164"/>
      <c r="I7" s="35"/>
      <c r="J7" s="164"/>
      <c r="K7" s="75"/>
      <c r="L7" s="164"/>
      <c r="M7" s="164"/>
      <c r="N7" s="164"/>
      <c r="O7" s="164"/>
      <c r="P7" s="164"/>
      <c r="Q7" s="164"/>
      <c r="R7" s="164"/>
      <c r="S7" s="35"/>
    </row>
    <row r="8" spans="1:24" s="33" customFormat="1" ht="46.5" customHeight="1" thickBot="1">
      <c r="A8" s="195" t="s">
        <v>3</v>
      </c>
      <c r="C8" s="196" t="s">
        <v>127</v>
      </c>
      <c r="D8" s="196" t="s">
        <v>31</v>
      </c>
      <c r="E8" s="196" t="s">
        <v>31</v>
      </c>
      <c r="F8" s="196" t="s">
        <v>31</v>
      </c>
      <c r="G8" s="196" t="s">
        <v>31</v>
      </c>
      <c r="H8" s="196" t="s">
        <v>31</v>
      </c>
      <c r="I8" s="196" t="s">
        <v>31</v>
      </c>
      <c r="J8" s="196" t="s">
        <v>31</v>
      </c>
      <c r="K8" s="196" t="s">
        <v>31</v>
      </c>
      <c r="M8" s="196" t="s">
        <v>128</v>
      </c>
      <c r="N8" s="196" t="s">
        <v>32</v>
      </c>
      <c r="O8" s="196" t="s">
        <v>32</v>
      </c>
      <c r="P8" s="196" t="s">
        <v>32</v>
      </c>
      <c r="Q8" s="196" t="s">
        <v>32</v>
      </c>
      <c r="R8" s="196" t="s">
        <v>32</v>
      </c>
      <c r="S8" s="196" t="s">
        <v>32</v>
      </c>
      <c r="T8" s="196" t="s">
        <v>32</v>
      </c>
      <c r="U8" s="196" t="s">
        <v>32</v>
      </c>
    </row>
    <row r="9" spans="1:24" s="38" customFormat="1" ht="76.5" customHeight="1" thickBot="1">
      <c r="A9" s="196" t="s">
        <v>3</v>
      </c>
      <c r="C9" s="39" t="s">
        <v>49</v>
      </c>
      <c r="E9" s="39" t="s">
        <v>50</v>
      </c>
      <c r="G9" s="39" t="s">
        <v>51</v>
      </c>
      <c r="I9" s="39" t="s">
        <v>22</v>
      </c>
      <c r="K9" s="39" t="s">
        <v>52</v>
      </c>
      <c r="M9" s="39" t="s">
        <v>49</v>
      </c>
      <c r="O9" s="39" t="s">
        <v>50</v>
      </c>
      <c r="Q9" s="39" t="s">
        <v>51</v>
      </c>
      <c r="S9" s="39" t="s">
        <v>22</v>
      </c>
      <c r="U9" s="39" t="s">
        <v>52</v>
      </c>
    </row>
    <row r="10" spans="1:24" s="40" customFormat="1" ht="51" customHeight="1">
      <c r="A10" s="205" t="s">
        <v>114</v>
      </c>
      <c r="C10" s="158">
        <v>0</v>
      </c>
      <c r="D10" s="158"/>
      <c r="E10" s="158">
        <f>'درآمد ناشی از تغییر قیمت اوراق '!I12</f>
        <v>1570598888</v>
      </c>
      <c r="F10" s="158"/>
      <c r="G10" s="158">
        <f>'درآمد ناشی از فروش '!I9</f>
        <v>8710338151</v>
      </c>
      <c r="H10" s="158"/>
      <c r="I10" s="158">
        <f>G10+E10+C10</f>
        <v>10280937039</v>
      </c>
      <c r="K10" s="206">
        <v>-0.85580000000000001</v>
      </c>
      <c r="M10" s="158">
        <v>0</v>
      </c>
      <c r="N10" s="158"/>
      <c r="O10" s="158">
        <f>'درآمد ناشی از تغییر قیمت اوراق '!Q12</f>
        <v>22604697039</v>
      </c>
      <c r="P10" s="158"/>
      <c r="Q10" s="158">
        <f>'درآمد ناشی از فروش '!Q9</f>
        <v>23594589322</v>
      </c>
      <c r="R10" s="158"/>
      <c r="S10" s="158">
        <f>Q10+O10+M10</f>
        <v>46199286361</v>
      </c>
      <c r="U10" s="206">
        <v>0.1135</v>
      </c>
      <c r="W10" s="74"/>
      <c r="X10" s="74"/>
    </row>
    <row r="11" spans="1:24" s="40" customFormat="1" ht="51" customHeight="1">
      <c r="A11" s="205" t="s">
        <v>112</v>
      </c>
      <c r="C11" s="158">
        <v>0</v>
      </c>
      <c r="D11" s="158"/>
      <c r="E11" s="158">
        <f>'درآمد ناشی از تغییر قیمت اوراق '!I20</f>
        <v>-1302498836</v>
      </c>
      <c r="F11" s="158"/>
      <c r="G11" s="158">
        <f>'درآمد ناشی از فروش '!I10</f>
        <v>581853388</v>
      </c>
      <c r="H11" s="158"/>
      <c r="I11" s="158">
        <f t="shared" ref="I11:I34" si="0">G11+E11+C11</f>
        <v>-720645448</v>
      </c>
      <c r="K11" s="206">
        <v>0.06</v>
      </c>
      <c r="M11" s="158">
        <v>0</v>
      </c>
      <c r="N11" s="158"/>
      <c r="O11" s="158">
        <f>'درآمد ناشی از تغییر قیمت اوراق '!Q20</f>
        <v>606077164</v>
      </c>
      <c r="P11" s="158"/>
      <c r="Q11" s="158">
        <f>'درآمد ناشی از فروش '!Q10</f>
        <v>581853388</v>
      </c>
      <c r="R11" s="158"/>
      <c r="S11" s="158">
        <f t="shared" ref="S11:S34" si="1">Q11+O11+M11</f>
        <v>1187930552</v>
      </c>
      <c r="U11" s="206">
        <v>2.8999999999999998E-3</v>
      </c>
      <c r="W11" s="74"/>
      <c r="X11" s="74"/>
    </row>
    <row r="12" spans="1:24" s="40" customFormat="1" ht="51" customHeight="1">
      <c r="A12" s="205" t="s">
        <v>100</v>
      </c>
      <c r="C12" s="158">
        <v>13741387273</v>
      </c>
      <c r="D12" s="158"/>
      <c r="E12" s="158">
        <f>'درآمد ناشی از تغییر قیمت اوراق '!I25</f>
        <v>-42425048431</v>
      </c>
      <c r="F12" s="158"/>
      <c r="G12" s="158">
        <f>'درآمد ناشی از فروش '!I11</f>
        <v>22237435960</v>
      </c>
      <c r="H12" s="158"/>
      <c r="I12" s="158">
        <f t="shared" si="0"/>
        <v>-6446225198</v>
      </c>
      <c r="K12" s="206">
        <v>0.53659999999999997</v>
      </c>
      <c r="M12" s="158">
        <v>13741387273</v>
      </c>
      <c r="N12" s="158"/>
      <c r="O12" s="158">
        <f>'درآمد ناشی از تغییر قیمت اوراق '!Q25</f>
        <v>11810319578</v>
      </c>
      <c r="P12" s="158"/>
      <c r="Q12" s="158">
        <f>'درآمد ناشی از فروش '!Q11</f>
        <v>23158960678</v>
      </c>
      <c r="R12" s="158"/>
      <c r="S12" s="158">
        <f t="shared" si="1"/>
        <v>48710667529</v>
      </c>
      <c r="U12" s="206">
        <v>0.1197</v>
      </c>
      <c r="W12" s="74"/>
      <c r="X12" s="74"/>
    </row>
    <row r="13" spans="1:24" s="40" customFormat="1" ht="51" customHeight="1">
      <c r="A13" s="205" t="s">
        <v>84</v>
      </c>
      <c r="C13" s="158">
        <v>0</v>
      </c>
      <c r="D13" s="158"/>
      <c r="E13" s="158">
        <f>'درآمد ناشی از تغییر قیمت اوراق '!I15</f>
        <v>-8795703918</v>
      </c>
      <c r="F13" s="158"/>
      <c r="G13" s="158">
        <f>'درآمد ناشی از فروش '!I12</f>
        <v>-315497980</v>
      </c>
      <c r="H13" s="158"/>
      <c r="I13" s="158">
        <f t="shared" si="0"/>
        <v>-9111201898</v>
      </c>
      <c r="K13" s="206">
        <v>0.75839999999999996</v>
      </c>
      <c r="M13" s="158">
        <v>0</v>
      </c>
      <c r="N13" s="158"/>
      <c r="O13" s="158">
        <f>'درآمد ناشی از تغییر قیمت اوراق '!Q15</f>
        <v>-4734341160</v>
      </c>
      <c r="P13" s="158"/>
      <c r="Q13" s="158">
        <f>'درآمد ناشی از فروش '!Q12</f>
        <v>-315497980</v>
      </c>
      <c r="R13" s="158"/>
      <c r="S13" s="158">
        <f t="shared" si="1"/>
        <v>-5049839140</v>
      </c>
      <c r="U13" s="206">
        <v>-1.24E-2</v>
      </c>
      <c r="W13" s="74"/>
      <c r="X13" s="74"/>
    </row>
    <row r="14" spans="1:24" s="40" customFormat="1" ht="51" customHeight="1">
      <c r="A14" s="205" t="s">
        <v>85</v>
      </c>
      <c r="C14" s="158">
        <v>0</v>
      </c>
      <c r="D14" s="158"/>
      <c r="E14" s="158">
        <f>'درآمد ناشی از تغییر قیمت اوراق '!I21</f>
        <v>-6774450746</v>
      </c>
      <c r="F14" s="158"/>
      <c r="G14" s="158">
        <f>'درآمد ناشی از فروش '!I13</f>
        <v>3515139719</v>
      </c>
      <c r="H14" s="158"/>
      <c r="I14" s="158">
        <f t="shared" si="0"/>
        <v>-3259311027</v>
      </c>
      <c r="K14" s="206">
        <v>0.27129999999999999</v>
      </c>
      <c r="M14" s="158">
        <v>0</v>
      </c>
      <c r="N14" s="158"/>
      <c r="O14" s="158">
        <f>'درآمد ناشی از تغییر قیمت اوراق '!Q21</f>
        <v>28966616987</v>
      </c>
      <c r="P14" s="158"/>
      <c r="Q14" s="158">
        <f>'درآمد ناشی از فروش '!Q13</f>
        <v>8843451604</v>
      </c>
      <c r="R14" s="158"/>
      <c r="S14" s="158">
        <f t="shared" si="1"/>
        <v>37810068591</v>
      </c>
      <c r="U14" s="206">
        <v>9.2899999999999996E-2</v>
      </c>
      <c r="W14" s="74"/>
      <c r="X14" s="74"/>
    </row>
    <row r="15" spans="1:24" s="40" customFormat="1" ht="51" customHeight="1">
      <c r="A15" s="205" t="s">
        <v>89</v>
      </c>
      <c r="C15" s="158">
        <v>41258895442</v>
      </c>
      <c r="D15" s="158"/>
      <c r="E15" s="158">
        <f>'درآمد ناشی از تغییر قیمت اوراق '!I29</f>
        <v>-31081827847</v>
      </c>
      <c r="F15" s="158"/>
      <c r="G15" s="158">
        <f>'درآمد ناشی از فروش '!I14</f>
        <v>403382568</v>
      </c>
      <c r="H15" s="158"/>
      <c r="I15" s="158">
        <f t="shared" si="0"/>
        <v>10580450163</v>
      </c>
      <c r="K15" s="206">
        <v>-0.88070000000000004</v>
      </c>
      <c r="M15" s="158">
        <v>41258895442</v>
      </c>
      <c r="N15" s="158"/>
      <c r="O15" s="158">
        <f>'درآمد ناشی از تغییر قیمت اوراق '!Q29</f>
        <v>18710694853</v>
      </c>
      <c r="P15" s="158"/>
      <c r="Q15" s="158">
        <f>'درآمد ناشی از فروش '!Q14</f>
        <v>3319937360</v>
      </c>
      <c r="R15" s="158"/>
      <c r="S15" s="158">
        <f t="shared" si="1"/>
        <v>63289527655</v>
      </c>
      <c r="U15" s="206">
        <v>0.1555</v>
      </c>
      <c r="W15" s="74"/>
      <c r="X15" s="74"/>
    </row>
    <row r="16" spans="1:24" s="40" customFormat="1" ht="51" customHeight="1">
      <c r="A16" s="205" t="s">
        <v>116</v>
      </c>
      <c r="C16" s="158">
        <v>0</v>
      </c>
      <c r="D16" s="158"/>
      <c r="E16" s="158">
        <v>0</v>
      </c>
      <c r="F16" s="158"/>
      <c r="G16" s="158">
        <v>0</v>
      </c>
      <c r="H16" s="158"/>
      <c r="I16" s="158">
        <f t="shared" si="0"/>
        <v>0</v>
      </c>
      <c r="K16" s="206">
        <v>0</v>
      </c>
      <c r="M16" s="158">
        <v>0</v>
      </c>
      <c r="N16" s="158"/>
      <c r="O16" s="158">
        <v>0</v>
      </c>
      <c r="P16" s="158"/>
      <c r="Q16" s="158">
        <f>'درآمد ناشی از فروش '!Q15</f>
        <v>397620046</v>
      </c>
      <c r="R16" s="158"/>
      <c r="S16" s="158">
        <f t="shared" si="1"/>
        <v>397620046</v>
      </c>
      <c r="U16" s="206">
        <v>1E-3</v>
      </c>
      <c r="W16" s="74"/>
      <c r="X16" s="74"/>
    </row>
    <row r="17" spans="1:24" s="40" customFormat="1" ht="51" customHeight="1">
      <c r="A17" s="205" t="s">
        <v>118</v>
      </c>
      <c r="C17" s="158">
        <v>0</v>
      </c>
      <c r="D17" s="158"/>
      <c r="E17" s="158">
        <f>'درآمد ناشی از تغییر قیمت اوراق '!I28</f>
        <v>-275550660</v>
      </c>
      <c r="F17" s="158"/>
      <c r="G17" s="158">
        <v>0</v>
      </c>
      <c r="H17" s="158"/>
      <c r="I17" s="158">
        <f t="shared" si="0"/>
        <v>-275550660</v>
      </c>
      <c r="K17" s="206">
        <v>2.29E-2</v>
      </c>
      <c r="M17" s="158">
        <v>0</v>
      </c>
      <c r="N17" s="158"/>
      <c r="O17" s="158">
        <f>'درآمد ناشی از تغییر قیمت اوراق '!Q28</f>
        <v>1928854694</v>
      </c>
      <c r="P17" s="158"/>
      <c r="Q17" s="158">
        <f>'درآمد ناشی از فروش '!Q16</f>
        <v>9915099667</v>
      </c>
      <c r="R17" s="158"/>
      <c r="S17" s="158">
        <f t="shared" si="1"/>
        <v>11843954361</v>
      </c>
      <c r="U17" s="206">
        <v>2.9100000000000001E-2</v>
      </c>
      <c r="W17" s="74"/>
      <c r="X17" s="74"/>
    </row>
    <row r="18" spans="1:24" s="40" customFormat="1" ht="51" customHeight="1">
      <c r="A18" s="205" t="s">
        <v>86</v>
      </c>
      <c r="C18" s="158">
        <v>0</v>
      </c>
      <c r="D18" s="158"/>
      <c r="E18" s="158">
        <f>'درآمد ناشی از تغییر قیمت اوراق '!I19</f>
        <v>-1133217000</v>
      </c>
      <c r="F18" s="158"/>
      <c r="G18" s="158">
        <v>0</v>
      </c>
      <c r="H18" s="158"/>
      <c r="I18" s="158">
        <f t="shared" si="0"/>
        <v>-1133217000</v>
      </c>
      <c r="K18" s="206">
        <v>9.4299999999999995E-2</v>
      </c>
      <c r="M18" s="158">
        <v>0</v>
      </c>
      <c r="N18" s="158"/>
      <c r="O18" s="158">
        <f>'درآمد ناشی از تغییر قیمت اوراق '!Q19</f>
        <v>6043824049</v>
      </c>
      <c r="P18" s="158"/>
      <c r="Q18" s="158">
        <f>'درآمد ناشی از فروش '!Q17</f>
        <v>8906688087</v>
      </c>
      <c r="R18" s="158"/>
      <c r="S18" s="158">
        <f t="shared" si="1"/>
        <v>14950512136</v>
      </c>
      <c r="U18" s="206">
        <v>3.6700000000000003E-2</v>
      </c>
      <c r="W18" s="74"/>
      <c r="X18" s="74"/>
    </row>
    <row r="19" spans="1:24" s="40" customFormat="1" ht="51" customHeight="1">
      <c r="A19" s="205" t="s">
        <v>93</v>
      </c>
      <c r="C19" s="158">
        <v>6107696019</v>
      </c>
      <c r="D19" s="158"/>
      <c r="E19" s="158">
        <f>'درآمد ناشی از تغییر قیمت اوراق '!I26</f>
        <v>2534827500</v>
      </c>
      <c r="F19" s="158"/>
      <c r="G19" s="158">
        <v>0</v>
      </c>
      <c r="H19" s="158"/>
      <c r="I19" s="158">
        <f t="shared" si="0"/>
        <v>8642523519</v>
      </c>
      <c r="K19" s="206">
        <v>-0.71940000000000004</v>
      </c>
      <c r="M19" s="158">
        <v>6107696019</v>
      </c>
      <c r="N19" s="158"/>
      <c r="O19" s="158">
        <f>'درآمد ناشی از تغییر قیمت اوراق '!Q26</f>
        <v>35994550498</v>
      </c>
      <c r="P19" s="158"/>
      <c r="Q19" s="158">
        <f>'درآمد ناشی از فروش '!Q18</f>
        <v>3410051901</v>
      </c>
      <c r="R19" s="158"/>
      <c r="S19" s="158">
        <f t="shared" si="1"/>
        <v>45512298418</v>
      </c>
      <c r="U19" s="206">
        <v>0.1118</v>
      </c>
      <c r="W19" s="74"/>
      <c r="X19" s="74"/>
    </row>
    <row r="20" spans="1:24" s="40" customFormat="1" ht="51" customHeight="1">
      <c r="A20" s="205" t="s">
        <v>92</v>
      </c>
      <c r="C20" s="158">
        <v>0</v>
      </c>
      <c r="D20" s="158"/>
      <c r="E20" s="158">
        <v>0</v>
      </c>
      <c r="F20" s="158"/>
      <c r="G20" s="158">
        <v>0</v>
      </c>
      <c r="H20" s="158"/>
      <c r="I20" s="158">
        <f t="shared" si="0"/>
        <v>0</v>
      </c>
      <c r="K20" s="206">
        <v>0</v>
      </c>
      <c r="M20" s="158">
        <v>0</v>
      </c>
      <c r="N20" s="158"/>
      <c r="O20" s="158">
        <v>0</v>
      </c>
      <c r="P20" s="158"/>
      <c r="Q20" s="158">
        <f>'درآمد ناشی از فروش '!Q19</f>
        <v>37903127</v>
      </c>
      <c r="R20" s="158"/>
      <c r="S20" s="158">
        <f t="shared" si="1"/>
        <v>37903127</v>
      </c>
      <c r="U20" s="206">
        <v>1E-4</v>
      </c>
      <c r="W20" s="74"/>
      <c r="X20" s="74"/>
    </row>
    <row r="21" spans="1:24" s="40" customFormat="1" ht="51" customHeight="1">
      <c r="A21" s="205" t="s">
        <v>107</v>
      </c>
      <c r="C21" s="158">
        <v>7610038610</v>
      </c>
      <c r="D21" s="158"/>
      <c r="E21" s="158">
        <f>'درآمد ناشی از تغییر قیمت اوراق '!I30</f>
        <v>-8230734000</v>
      </c>
      <c r="F21" s="158"/>
      <c r="G21" s="158">
        <v>0</v>
      </c>
      <c r="H21" s="158"/>
      <c r="I21" s="158">
        <f t="shared" si="0"/>
        <v>-620695390</v>
      </c>
      <c r="K21" s="206">
        <v>5.1700000000000003E-2</v>
      </c>
      <c r="M21" s="158">
        <v>7610038610</v>
      </c>
      <c r="N21" s="158"/>
      <c r="O21" s="158">
        <f>'درآمد ناشی از تغییر قیمت اوراق '!Q30</f>
        <v>-9885827249</v>
      </c>
      <c r="P21" s="158"/>
      <c r="Q21" s="158">
        <f>'درآمد ناشی از فروش '!Q20</f>
        <v>24059122</v>
      </c>
      <c r="R21" s="158"/>
      <c r="S21" s="158">
        <f t="shared" si="1"/>
        <v>-2251729517</v>
      </c>
      <c r="U21" s="206">
        <v>-5.4999999999999997E-3</v>
      </c>
      <c r="W21" s="74"/>
      <c r="X21" s="74"/>
    </row>
    <row r="22" spans="1:24" s="40" customFormat="1" ht="51" customHeight="1">
      <c r="A22" s="205" t="s">
        <v>90</v>
      </c>
      <c r="C22" s="158">
        <v>0</v>
      </c>
      <c r="D22" s="158"/>
      <c r="E22" s="158">
        <f>'درآمد ناشی از تغییر قیمت اوراق '!I17</f>
        <v>556668000</v>
      </c>
      <c r="F22" s="158"/>
      <c r="G22" s="158">
        <v>0</v>
      </c>
      <c r="H22" s="158"/>
      <c r="I22" s="158">
        <f t="shared" si="0"/>
        <v>556668000</v>
      </c>
      <c r="K22" s="206">
        <v>-4.6300000000000001E-2</v>
      </c>
      <c r="M22" s="158">
        <v>0</v>
      </c>
      <c r="N22" s="158"/>
      <c r="O22" s="158">
        <f>'درآمد ناشی از تغییر قیمت اوراق '!Q17</f>
        <v>3117340810</v>
      </c>
      <c r="P22" s="158"/>
      <c r="Q22" s="158">
        <f>'درآمد ناشی از فروش '!Q21</f>
        <v>1337003284</v>
      </c>
      <c r="R22" s="158"/>
      <c r="S22" s="158">
        <f t="shared" si="1"/>
        <v>4454344094</v>
      </c>
      <c r="U22" s="206">
        <v>1.09E-2</v>
      </c>
      <c r="W22" s="74"/>
      <c r="X22" s="74"/>
    </row>
    <row r="23" spans="1:24" s="40" customFormat="1" ht="51" customHeight="1">
      <c r="A23" s="205" t="s">
        <v>119</v>
      </c>
      <c r="C23" s="158">
        <v>0</v>
      </c>
      <c r="D23" s="158"/>
      <c r="E23" s="158">
        <f>'درآمد ناشی از تغییر قیمت اوراق '!I14</f>
        <v>1377186395</v>
      </c>
      <c r="F23" s="158"/>
      <c r="G23" s="158">
        <v>0</v>
      </c>
      <c r="H23" s="158"/>
      <c r="I23" s="158">
        <f t="shared" si="0"/>
        <v>1377186395</v>
      </c>
      <c r="K23" s="206">
        <v>-0.11459999999999999</v>
      </c>
      <c r="M23" s="158">
        <v>0</v>
      </c>
      <c r="N23" s="158"/>
      <c r="O23" s="158">
        <f>'درآمد ناشی از تغییر قیمت اوراق '!Q14</f>
        <v>9117604917</v>
      </c>
      <c r="P23" s="158"/>
      <c r="Q23" s="158">
        <f>'درآمد ناشی از فروش '!Q22</f>
        <v>7508950268</v>
      </c>
      <c r="R23" s="158"/>
      <c r="S23" s="158">
        <f t="shared" si="1"/>
        <v>16626555185</v>
      </c>
      <c r="U23" s="206">
        <v>4.0899999999999999E-2</v>
      </c>
      <c r="W23" s="74"/>
      <c r="X23" s="74"/>
    </row>
    <row r="24" spans="1:24" s="40" customFormat="1" ht="51" customHeight="1">
      <c r="A24" s="205" t="s">
        <v>98</v>
      </c>
      <c r="C24" s="158">
        <v>0</v>
      </c>
      <c r="D24" s="158"/>
      <c r="E24" s="158">
        <v>0</v>
      </c>
      <c r="F24" s="158"/>
      <c r="G24" s="158">
        <v>0</v>
      </c>
      <c r="H24" s="158"/>
      <c r="I24" s="158">
        <f t="shared" si="0"/>
        <v>0</v>
      </c>
      <c r="K24" s="206">
        <v>0</v>
      </c>
      <c r="M24" s="158">
        <v>0</v>
      </c>
      <c r="N24" s="158"/>
      <c r="O24" s="158">
        <v>0</v>
      </c>
      <c r="P24" s="158"/>
      <c r="Q24" s="158">
        <f>'درآمد ناشی از فروش '!Q23</f>
        <v>484013561</v>
      </c>
      <c r="R24" s="158"/>
      <c r="S24" s="158">
        <f t="shared" si="1"/>
        <v>484013561</v>
      </c>
      <c r="U24" s="206">
        <v>1.1999999999999999E-3</v>
      </c>
      <c r="W24" s="74"/>
      <c r="X24" s="74"/>
    </row>
    <row r="25" spans="1:24" s="40" customFormat="1" ht="51" customHeight="1">
      <c r="A25" s="205" t="s">
        <v>103</v>
      </c>
      <c r="C25" s="158">
        <v>0</v>
      </c>
      <c r="D25" s="158"/>
      <c r="E25" s="158">
        <f>'درآمد ناشی از تغییر قیمت اوراق '!I11</f>
        <v>-12127410000</v>
      </c>
      <c r="F25" s="158"/>
      <c r="G25" s="158">
        <v>0</v>
      </c>
      <c r="H25" s="158"/>
      <c r="I25" s="158">
        <f t="shared" si="0"/>
        <v>-12127410000</v>
      </c>
      <c r="K25" s="206">
        <v>1.0095000000000001</v>
      </c>
      <c r="M25" s="158">
        <v>0</v>
      </c>
      <c r="N25" s="158"/>
      <c r="O25" s="158">
        <f>'درآمد ناشی از تغییر قیمت اوراق '!Q11</f>
        <v>1212741015</v>
      </c>
      <c r="P25" s="158"/>
      <c r="Q25" s="158">
        <f>'درآمد ناشی از فروش '!Q24</f>
        <v>333375356</v>
      </c>
      <c r="R25" s="158"/>
      <c r="S25" s="158">
        <f t="shared" si="1"/>
        <v>1546116371</v>
      </c>
      <c r="U25" s="206">
        <v>3.8E-3</v>
      </c>
      <c r="W25" s="74"/>
      <c r="X25" s="74"/>
    </row>
    <row r="26" spans="1:24" s="40" customFormat="1" ht="51" customHeight="1">
      <c r="A26" s="205" t="s">
        <v>91</v>
      </c>
      <c r="C26" s="158">
        <v>0</v>
      </c>
      <c r="D26" s="158"/>
      <c r="E26" s="158">
        <f>'درآمد ناشی از تغییر قیمت اوراق '!I10</f>
        <v>4741618500</v>
      </c>
      <c r="F26" s="158"/>
      <c r="G26" s="158">
        <v>0</v>
      </c>
      <c r="H26" s="158"/>
      <c r="I26" s="158">
        <f t="shared" si="0"/>
        <v>4741618500</v>
      </c>
      <c r="K26" s="206">
        <v>-0.3947</v>
      </c>
      <c r="M26" s="158">
        <v>0</v>
      </c>
      <c r="N26" s="158"/>
      <c r="O26" s="158">
        <f>'درآمد ناشی از تغییر قیمت اوراق '!Q10</f>
        <v>32475613508</v>
      </c>
      <c r="P26" s="158"/>
      <c r="Q26" s="158">
        <f>'درآمد ناشی از فروش '!Q25</f>
        <v>4090291070</v>
      </c>
      <c r="R26" s="158"/>
      <c r="S26" s="158">
        <f t="shared" si="1"/>
        <v>36565904578</v>
      </c>
      <c r="U26" s="206">
        <v>8.9800000000000005E-2</v>
      </c>
      <c r="W26" s="74"/>
      <c r="X26" s="74"/>
    </row>
    <row r="27" spans="1:24" s="40" customFormat="1" ht="51" customHeight="1">
      <c r="A27" s="205" t="s">
        <v>117</v>
      </c>
      <c r="C27" s="158">
        <v>23012639405</v>
      </c>
      <c r="D27" s="158"/>
      <c r="E27" s="158">
        <f>'درآمد ناشی از تغییر قیمت اوراق '!I13</f>
        <v>-32830028824</v>
      </c>
      <c r="F27" s="158"/>
      <c r="G27" s="158">
        <v>0</v>
      </c>
      <c r="H27" s="158"/>
      <c r="I27" s="158">
        <f t="shared" si="0"/>
        <v>-9817389419</v>
      </c>
      <c r="K27" s="206">
        <v>0.81720000000000004</v>
      </c>
      <c r="M27" s="158">
        <v>23012639405</v>
      </c>
      <c r="N27" s="158"/>
      <c r="O27" s="158">
        <f>'درآمد ناشی از تغییر قیمت اوراق '!Q13</f>
        <v>16152064232</v>
      </c>
      <c r="P27" s="158"/>
      <c r="Q27" s="158">
        <f>'درآمد ناشی از فروش '!Q26</f>
        <v>1498156817</v>
      </c>
      <c r="R27" s="158"/>
      <c r="S27" s="158">
        <f t="shared" si="1"/>
        <v>40662860454</v>
      </c>
      <c r="U27" s="206">
        <v>9.9900000000000003E-2</v>
      </c>
      <c r="W27" s="74"/>
      <c r="X27" s="74"/>
    </row>
    <row r="28" spans="1:24" s="40" customFormat="1" ht="51" customHeight="1">
      <c r="A28" s="205" t="s">
        <v>99</v>
      </c>
      <c r="C28" s="158">
        <v>0</v>
      </c>
      <c r="D28" s="158"/>
      <c r="E28" s="158">
        <f>'درآمد ناشی از تغییر قیمت اوراق '!I22</f>
        <v>-2535687910</v>
      </c>
      <c r="F28" s="158"/>
      <c r="G28" s="158">
        <v>0</v>
      </c>
      <c r="H28" s="158"/>
      <c r="I28" s="158">
        <f t="shared" si="0"/>
        <v>-2535687910</v>
      </c>
      <c r="K28" s="206">
        <v>0.21110000000000001</v>
      </c>
      <c r="M28" s="158">
        <v>291936547</v>
      </c>
      <c r="N28" s="158"/>
      <c r="O28" s="158">
        <f>'درآمد ناشی از تغییر قیمت اوراق '!Q22</f>
        <v>366605481</v>
      </c>
      <c r="P28" s="158"/>
      <c r="Q28" s="158">
        <v>0</v>
      </c>
      <c r="R28" s="158"/>
      <c r="S28" s="158">
        <f t="shared" si="1"/>
        <v>658542028</v>
      </c>
      <c r="U28" s="206">
        <v>1.6000000000000001E-3</v>
      </c>
      <c r="W28" s="74"/>
      <c r="X28" s="74"/>
    </row>
    <row r="29" spans="1:24" s="40" customFormat="1" ht="51" customHeight="1">
      <c r="A29" s="205" t="s">
        <v>129</v>
      </c>
      <c r="C29" s="158">
        <v>0</v>
      </c>
      <c r="D29" s="158"/>
      <c r="E29" s="158">
        <f>'درآمد ناشی از تغییر قیمت اوراق '!I9</f>
        <v>-1586719977</v>
      </c>
      <c r="F29" s="158"/>
      <c r="G29" s="158">
        <v>0</v>
      </c>
      <c r="H29" s="158"/>
      <c r="I29" s="158">
        <f t="shared" si="0"/>
        <v>-1586719977</v>
      </c>
      <c r="K29" s="206">
        <v>0.1321</v>
      </c>
      <c r="M29" s="158">
        <v>0</v>
      </c>
      <c r="N29" s="158"/>
      <c r="O29" s="158">
        <f>'درآمد ناشی از تغییر قیمت اوراق '!Q9</f>
        <v>-1586719978</v>
      </c>
      <c r="P29" s="158"/>
      <c r="Q29" s="158">
        <v>0</v>
      </c>
      <c r="R29" s="158"/>
      <c r="S29" s="158">
        <f t="shared" si="1"/>
        <v>-1586719978</v>
      </c>
      <c r="U29" s="206">
        <v>-3.8999999999999998E-3</v>
      </c>
      <c r="W29" s="74"/>
      <c r="X29" s="74"/>
    </row>
    <row r="30" spans="1:24" s="40" customFormat="1" ht="51" customHeight="1">
      <c r="A30" s="205" t="s">
        <v>113</v>
      </c>
      <c r="C30" s="158">
        <v>0</v>
      </c>
      <c r="D30" s="158"/>
      <c r="E30" s="158">
        <f>'درآمد ناشی از تغییر قیمت اوراق '!I16</f>
        <v>-60385754</v>
      </c>
      <c r="F30" s="158"/>
      <c r="G30" s="158">
        <v>0</v>
      </c>
      <c r="H30" s="158"/>
      <c r="I30" s="158">
        <f t="shared" si="0"/>
        <v>-60385754</v>
      </c>
      <c r="K30" s="206">
        <v>5.0000000000000001E-3</v>
      </c>
      <c r="M30" s="158">
        <v>0</v>
      </c>
      <c r="N30" s="158"/>
      <c r="O30" s="158">
        <f>'درآمد ناشی از تغییر قیمت اوراق '!Q16</f>
        <v>1479450977</v>
      </c>
      <c r="P30" s="158"/>
      <c r="Q30" s="158">
        <v>0</v>
      </c>
      <c r="R30" s="158"/>
      <c r="S30" s="158">
        <f t="shared" si="1"/>
        <v>1479450977</v>
      </c>
      <c r="U30" s="206">
        <v>3.5999999999999999E-3</v>
      </c>
      <c r="W30" s="74"/>
      <c r="X30" s="74"/>
    </row>
    <row r="31" spans="1:24" s="40" customFormat="1" ht="51" customHeight="1">
      <c r="A31" s="205" t="s">
        <v>88</v>
      </c>
      <c r="C31" s="158">
        <v>0</v>
      </c>
      <c r="D31" s="158"/>
      <c r="E31" s="158">
        <f>'درآمد ناشی از تغییر قیمت اوراق '!I18</f>
        <v>-1491075000</v>
      </c>
      <c r="F31" s="158"/>
      <c r="G31" s="158">
        <v>0</v>
      </c>
      <c r="H31" s="158"/>
      <c r="I31" s="158">
        <f t="shared" si="0"/>
        <v>-1491075000</v>
      </c>
      <c r="K31" s="206">
        <v>0.1241</v>
      </c>
      <c r="M31" s="158">
        <v>0</v>
      </c>
      <c r="N31" s="158"/>
      <c r="O31" s="158">
        <f>'درآمد ناشی از تغییر قیمت اوراق '!Q18</f>
        <v>24399282422</v>
      </c>
      <c r="P31" s="158"/>
      <c r="Q31" s="158">
        <v>0</v>
      </c>
      <c r="R31" s="158"/>
      <c r="S31" s="158">
        <f t="shared" si="1"/>
        <v>24399282422</v>
      </c>
      <c r="U31" s="206">
        <v>0.06</v>
      </c>
      <c r="W31" s="74"/>
      <c r="X31" s="74"/>
    </row>
    <row r="32" spans="1:24" s="40" customFormat="1" ht="51" customHeight="1">
      <c r="A32" s="205" t="s">
        <v>130</v>
      </c>
      <c r="C32" s="158">
        <v>0</v>
      </c>
      <c r="D32" s="158"/>
      <c r="E32" s="158">
        <f>'درآمد ناشی از تغییر قیمت اوراق '!I23</f>
        <v>-87894871</v>
      </c>
      <c r="F32" s="158"/>
      <c r="G32" s="158">
        <v>0</v>
      </c>
      <c r="H32" s="158"/>
      <c r="I32" s="158">
        <f t="shared" si="0"/>
        <v>-87894871</v>
      </c>
      <c r="K32" s="206">
        <v>7.3000000000000001E-3</v>
      </c>
      <c r="M32" s="158">
        <v>0</v>
      </c>
      <c r="N32" s="158"/>
      <c r="O32" s="158">
        <f>'درآمد ناشی از تغییر قیمت اوراق '!Q23</f>
        <v>-87894871</v>
      </c>
      <c r="P32" s="158"/>
      <c r="Q32" s="158">
        <v>0</v>
      </c>
      <c r="R32" s="158"/>
      <c r="S32" s="158">
        <f t="shared" si="1"/>
        <v>-87894871</v>
      </c>
      <c r="U32" s="206">
        <v>-2.0000000000000001E-4</v>
      </c>
      <c r="W32" s="74"/>
      <c r="X32" s="74"/>
    </row>
    <row r="33" spans="1:27" s="40" customFormat="1" ht="51" customHeight="1">
      <c r="A33" s="205" t="s">
        <v>121</v>
      </c>
      <c r="C33" s="158">
        <v>0</v>
      </c>
      <c r="D33" s="158"/>
      <c r="E33" s="158">
        <f>'درآمد ناشی از تغییر قیمت اوراق '!I24</f>
        <v>3847256481</v>
      </c>
      <c r="F33" s="158"/>
      <c r="G33" s="158">
        <v>0</v>
      </c>
      <c r="H33" s="158"/>
      <c r="I33" s="158">
        <f t="shared" si="0"/>
        <v>3847256481</v>
      </c>
      <c r="K33" s="206">
        <v>-0.32019999999999998</v>
      </c>
      <c r="M33" s="158">
        <v>0</v>
      </c>
      <c r="N33" s="158"/>
      <c r="O33" s="158">
        <f>'درآمد ناشی از تغییر قیمت اوراق '!Q24</f>
        <v>3674488929</v>
      </c>
      <c r="P33" s="158"/>
      <c r="Q33" s="158">
        <v>0</v>
      </c>
      <c r="R33" s="158"/>
      <c r="S33" s="158">
        <f t="shared" si="1"/>
        <v>3674488929</v>
      </c>
      <c r="U33" s="206">
        <v>8.9999999999999993E-3</v>
      </c>
      <c r="W33" s="74"/>
      <c r="X33" s="74"/>
    </row>
    <row r="34" spans="1:27" s="40" customFormat="1" ht="51" customHeight="1">
      <c r="A34" s="205" t="s">
        <v>87</v>
      </c>
      <c r="C34" s="158">
        <v>0</v>
      </c>
      <c r="D34" s="158"/>
      <c r="E34" s="158">
        <f>'درآمد ناشی از تغییر قیمت اوراق '!I27</f>
        <v>-4274415000</v>
      </c>
      <c r="F34" s="158"/>
      <c r="G34" s="158">
        <v>0</v>
      </c>
      <c r="H34" s="158"/>
      <c r="I34" s="158">
        <f t="shared" si="0"/>
        <v>-4274415000</v>
      </c>
      <c r="K34" s="206">
        <v>0.35580000000000001</v>
      </c>
      <c r="M34" s="158">
        <v>0</v>
      </c>
      <c r="N34" s="158"/>
      <c r="O34" s="158">
        <f>'درآمد ناشی از تغییر قیمت اوراق '!Q27</f>
        <v>10238715000</v>
      </c>
      <c r="P34" s="158"/>
      <c r="Q34" s="158">
        <v>0</v>
      </c>
      <c r="R34" s="158"/>
      <c r="S34" s="158">
        <f t="shared" si="1"/>
        <v>10238715000</v>
      </c>
      <c r="U34" s="206">
        <v>2.52E-2</v>
      </c>
      <c r="W34" s="74"/>
      <c r="X34" s="74"/>
    </row>
    <row r="35" spans="1:27" s="33" customFormat="1" ht="51" customHeight="1" thickBot="1">
      <c r="C35" s="41">
        <f>SUM(C10:C34)</f>
        <v>91730656749</v>
      </c>
      <c r="E35" s="41">
        <f>SUM(E10:E34)</f>
        <v>-140384493010</v>
      </c>
      <c r="G35" s="41">
        <f>SUM(G10:G34)</f>
        <v>35132651806</v>
      </c>
      <c r="I35" s="41">
        <f>SUM(I10:I34)</f>
        <v>-13521184455</v>
      </c>
      <c r="J35" s="40"/>
      <c r="K35" s="85">
        <f>SUM(K10:K34)</f>
        <v>1.1255999999999999</v>
      </c>
      <c r="L35" s="40"/>
      <c r="M35" s="41">
        <f>SUM(M10:M34)</f>
        <v>92022593296</v>
      </c>
      <c r="O35" s="41">
        <f>SUM(O10:O34)</f>
        <v>212604758895</v>
      </c>
      <c r="Q35" s="41">
        <f>SUM(Q10:Q34)</f>
        <v>97126506678</v>
      </c>
      <c r="S35" s="41">
        <f>SUM(S10:S34)</f>
        <v>401753858869</v>
      </c>
      <c r="T35" s="40"/>
      <c r="U35" s="86">
        <f>SUM(U10:U34)</f>
        <v>0.98710000000000009</v>
      </c>
      <c r="V35" s="40"/>
      <c r="AA35" s="153">
        <f>SUM(W35:Z35)</f>
        <v>0</v>
      </c>
    </row>
    <row r="36" spans="1:27" ht="41.25" thickTop="1">
      <c r="D36" s="40"/>
      <c r="F36" s="40"/>
      <c r="H36" s="40"/>
      <c r="J36" s="40"/>
      <c r="L36" s="40"/>
      <c r="N36" s="40"/>
      <c r="P36" s="40"/>
      <c r="R36" s="40"/>
      <c r="T36" s="40"/>
      <c r="V36" s="40"/>
    </row>
    <row r="37" spans="1:27" s="33" customFormat="1" ht="40.5">
      <c r="C37" s="33">
        <f>C35-'درآمد سود سهام '!M15</f>
        <v>0</v>
      </c>
      <c r="D37" s="40"/>
      <c r="G37" s="74"/>
      <c r="K37" s="34"/>
      <c r="M37" s="33">
        <f>M35-'درآمد سود سهام '!S15</f>
        <v>0</v>
      </c>
      <c r="O37" s="74"/>
      <c r="P37" s="40"/>
      <c r="Q37" s="74"/>
      <c r="R37" s="40"/>
      <c r="T37" s="40"/>
      <c r="U37" s="34"/>
    </row>
    <row r="38" spans="1:27" ht="40.5">
      <c r="G38" s="153"/>
      <c r="Q38" s="153"/>
      <c r="T38" s="40"/>
    </row>
    <row r="39" spans="1:27" ht="36.75">
      <c r="G39" s="153"/>
      <c r="Q39" s="153"/>
    </row>
    <row r="40" spans="1:27" ht="36.75">
      <c r="G40" s="153"/>
      <c r="Q40" s="153"/>
    </row>
    <row r="44" spans="1:27">
      <c r="C44" s="42"/>
      <c r="D44" s="42"/>
      <c r="E44" s="42"/>
      <c r="F44" s="42"/>
      <c r="G44" s="42"/>
      <c r="H44" s="42"/>
      <c r="I44" s="42"/>
      <c r="J44" s="42"/>
      <c r="K44" s="43"/>
      <c r="L44" s="42"/>
      <c r="M44" s="42"/>
      <c r="N44" s="42"/>
      <c r="O44" s="42"/>
      <c r="P44" s="42"/>
      <c r="Q44" s="42"/>
      <c r="R44" s="42"/>
      <c r="S44" s="42"/>
      <c r="T44" s="42"/>
    </row>
    <row r="55" spans="3:21">
      <c r="C55" s="42"/>
      <c r="D55" s="42"/>
      <c r="E55" s="42"/>
      <c r="F55" s="42"/>
      <c r="G55" s="42"/>
      <c r="H55" s="42"/>
      <c r="I55" s="42"/>
      <c r="J55" s="42"/>
      <c r="K55" s="43"/>
      <c r="L55" s="42"/>
      <c r="M55" s="42"/>
      <c r="N55" s="42"/>
      <c r="O55" s="42"/>
      <c r="P55" s="42"/>
      <c r="Q55" s="42"/>
      <c r="R55" s="42"/>
      <c r="S55" s="42"/>
      <c r="T55" s="42"/>
      <c r="U55" s="43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2022-06-29T06:32:54Z</dcterms:modified>
</cp:coreProperties>
</file>