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fund\آهنگ سهام\گزارش ماهانه\سال 1401\مرداد\"/>
    </mc:Choice>
  </mc:AlternateContent>
  <xr:revisionPtr revIDLastSave="0" documentId="13_ncr:1_{76DD6B9E-C55A-4DF0-9CE9-377BE9F27887}" xr6:coauthVersionLast="47" xr6:coauthVersionMax="47" xr10:uidLastSave="{00000000-0000-0000-0000-000000000000}"/>
  <bookViews>
    <workbookView xWindow="-120" yWindow="-120" windowWidth="29040" windowHeight="15840" tabRatio="900" xr2:uid="{00000000-000D-0000-FFFF-FFFF00000000}"/>
  </bookViews>
  <sheets>
    <sheet name="روکش" sheetId="20" r:id="rId1"/>
    <sheet name="سهام" sheetId="1" r:id="rId2"/>
    <sheet name="سپرده " sheetId="6" r:id="rId3"/>
    <sheet name="جمع درآمدها" sheetId="15" r:id="rId4"/>
    <sheet name="سود اوراق بهادار و سپرده بانکی " sheetId="7" r:id="rId5"/>
    <sheet name="درآمد سود سهام " sheetId="8" r:id="rId6"/>
    <sheet name="درآمد ناشی از فروش " sheetId="10" r:id="rId7"/>
    <sheet name="درآمد ناشی از تغییر قیمت اوراق " sheetId="9" r:id="rId8"/>
    <sheet name="سرمایه‌گذاری در سهام " sheetId="11" r:id="rId9"/>
    <sheet name="سرمایه‌گذاری در اوراق بهادار " sheetId="18" r:id="rId10"/>
    <sheet name="درآمد سپرده بانکی " sheetId="13" r:id="rId11"/>
    <sheet name="سایر درآمدها " sheetId="14" r:id="rId12"/>
  </sheets>
  <definedNames>
    <definedName name="_xlnm._FilterDatabase" localSheetId="10" hidden="1">'درآمد سپرده بانکی '!$A$9:$M$9</definedName>
    <definedName name="_xlnm._FilterDatabase" localSheetId="6" hidden="1">'درآمد ناشی از فروش '!$A$8:$V$8</definedName>
    <definedName name="_xlnm._FilterDatabase" localSheetId="11" hidden="1">'سایر درآمدها '!$A$9:$M$9</definedName>
    <definedName name="_xlnm._FilterDatabase" localSheetId="4" hidden="1">'سود اوراق بهادار و سپرده بانکی '!$A$7:$S$7</definedName>
    <definedName name="_xlnm.Print_Area" localSheetId="3">'جمع درآمدها'!$A$1:$I$14</definedName>
    <definedName name="_xlnm.Print_Area" localSheetId="5">'درآمد سود سهام '!$A$1:$S$21</definedName>
    <definedName name="_xlnm.Print_Area" localSheetId="7">'درآمد ناشی از تغییر قیمت اوراق '!$A$1:$Q$28</definedName>
    <definedName name="_xlnm.Print_Area" localSheetId="6">'درآمد ناشی از فروش '!$A$1:$R$32</definedName>
    <definedName name="_xlnm.Print_Area" localSheetId="0">روکش!$A$1:$M$36</definedName>
    <definedName name="_xlnm.Print_Area" localSheetId="11">'سایر درآمدها '!$A$1:$E$14</definedName>
    <definedName name="_xlnm.Print_Area" localSheetId="2">'سپرده '!$A$1:$S$12</definedName>
    <definedName name="_xlnm.Print_Area" localSheetId="9">'سرمایه‌گذاری در اوراق بهادار '!$A$1:$Q$13</definedName>
    <definedName name="_xlnm.Print_Area" localSheetId="8">'سرمایه‌گذاری در سهام '!$A$1:$U$38</definedName>
    <definedName name="_xlnm.Print_Area" localSheetId="1">سهام!$A$1:$Z$37</definedName>
    <definedName name="_xlnm.Print_Titles" localSheetId="6">'درآمد ناشی از فروش '!$7:$8</definedName>
    <definedName name="_xlnm.Print_Titles" localSheetId="8">'سرمایه‌گذاری در سهام '!$8:$9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1" i="11" l="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10" i="11"/>
  <c r="I37" i="11"/>
  <c r="I36" i="11"/>
  <c r="I35" i="11"/>
  <c r="I34" i="11"/>
  <c r="I33" i="11"/>
  <c r="I32" i="11"/>
  <c r="I31" i="11"/>
  <c r="I30" i="11"/>
  <c r="I29" i="11"/>
  <c r="I28" i="11"/>
  <c r="I27" i="11"/>
  <c r="I26" i="11"/>
  <c r="I25" i="11"/>
  <c r="I24" i="11"/>
  <c r="I23" i="11"/>
  <c r="I22" i="11"/>
  <c r="I21" i="11"/>
  <c r="I20" i="11"/>
  <c r="I19" i="11"/>
  <c r="I18" i="11"/>
  <c r="I17" i="11"/>
  <c r="I16" i="11"/>
  <c r="I15" i="11"/>
  <c r="I14" i="11"/>
  <c r="I13" i="11"/>
  <c r="I12" i="11"/>
  <c r="I11" i="11"/>
  <c r="I10" i="11"/>
  <c r="S9" i="6"/>
  <c r="K6" i="6"/>
  <c r="M32" i="10"/>
  <c r="Y28" i="1" l="1"/>
  <c r="K20" i="8"/>
  <c r="Y12" i="1" l="1"/>
  <c r="Y27" i="1" l="1"/>
  <c r="Y26" i="1"/>
  <c r="Y25" i="1"/>
  <c r="S20" i="8"/>
  <c r="Q20" i="8"/>
  <c r="O20" i="8"/>
  <c r="M20" i="8"/>
  <c r="I20" i="8"/>
  <c r="Y16" i="1"/>
  <c r="E13" i="14"/>
  <c r="I32" i="10"/>
  <c r="AA38" i="11"/>
  <c r="G35" i="1"/>
  <c r="I38" i="11" l="1"/>
  <c r="U38" i="11"/>
  <c r="O38" i="11"/>
  <c r="K38" i="11"/>
  <c r="E38" i="11"/>
  <c r="M38" i="11"/>
  <c r="M40" i="11" s="1"/>
  <c r="C38" i="11"/>
  <c r="C40" i="11" s="1"/>
  <c r="Y32" i="1" l="1"/>
  <c r="Y13" i="1" l="1"/>
  <c r="Y14" i="1"/>
  <c r="Y15" i="1"/>
  <c r="Y17" i="1"/>
  <c r="Y18" i="1"/>
  <c r="Y19" i="1"/>
  <c r="Y20" i="1"/>
  <c r="Y21" i="1"/>
  <c r="Y22" i="1"/>
  <c r="Y23" i="1"/>
  <c r="Y24" i="1"/>
  <c r="Y29" i="1"/>
  <c r="Y30" i="1"/>
  <c r="Y31" i="1"/>
  <c r="Y34" i="1"/>
  <c r="E35" i="1" l="1"/>
  <c r="Q27" i="9" l="1"/>
  <c r="O27" i="9"/>
  <c r="M27" i="9"/>
  <c r="E27" i="9"/>
  <c r="I27" i="9"/>
  <c r="G27" i="9"/>
  <c r="S10" i="6" l="1"/>
  <c r="S8" i="6"/>
  <c r="Q11" i="6"/>
  <c r="O11" i="6"/>
  <c r="M11" i="6"/>
  <c r="K11" i="6"/>
  <c r="W35" i="1"/>
  <c r="U35" i="1"/>
  <c r="O35" i="1"/>
  <c r="K35" i="1"/>
  <c r="S11" i="6" l="1"/>
  <c r="Y35" i="1"/>
  <c r="E12" i="15" l="1"/>
  <c r="I12" i="15" l="1"/>
  <c r="C13" i="14"/>
  <c r="I13" i="13"/>
  <c r="E13" i="13"/>
  <c r="G11" i="13" s="1"/>
  <c r="Q32" i="10"/>
  <c r="O32" i="10"/>
  <c r="G32" i="10"/>
  <c r="E32" i="10"/>
  <c r="S11" i="7"/>
  <c r="Q11" i="7"/>
  <c r="O11" i="7"/>
  <c r="M11" i="7"/>
  <c r="K11" i="7"/>
  <c r="I11" i="7"/>
  <c r="K10" i="13" l="1"/>
  <c r="K11" i="13"/>
  <c r="K12" i="13"/>
  <c r="G10" i="13"/>
  <c r="G12" i="13"/>
  <c r="Q38" i="11"/>
  <c r="S38" i="11"/>
  <c r="E9" i="15" s="1"/>
  <c r="E11" i="15"/>
  <c r="G13" i="13" l="1"/>
  <c r="I9" i="15"/>
  <c r="G38" i="11"/>
  <c r="I11" i="15"/>
  <c r="K13" i="13"/>
  <c r="K8" i="18" l="1"/>
  <c r="C8" i="18"/>
  <c r="K7" i="9"/>
  <c r="C7" i="9"/>
  <c r="C11" i="18" l="1"/>
  <c r="R20" i="8" l="1"/>
  <c r="P20" i="8"/>
  <c r="N20" i="8"/>
  <c r="L20" i="8"/>
  <c r="J20" i="8"/>
  <c r="I7" i="8" l="1"/>
  <c r="O7" i="8"/>
  <c r="A4" i="15" l="1"/>
  <c r="Q6" i="6"/>
  <c r="E4" i="6"/>
  <c r="A3" i="18"/>
  <c r="A3" i="13" s="1"/>
  <c r="C4" i="18"/>
  <c r="E11" i="18" l="1"/>
  <c r="G11" i="18"/>
  <c r="H11" i="18"/>
  <c r="J11" i="18"/>
  <c r="K11" i="18"/>
  <c r="L11" i="18"/>
  <c r="M11" i="18"/>
  <c r="N11" i="18"/>
  <c r="O11" i="18"/>
  <c r="P11" i="18"/>
  <c r="Q11" i="18"/>
  <c r="E10" i="15" s="1"/>
  <c r="R11" i="18"/>
  <c r="I11" i="18"/>
  <c r="I10" i="15" l="1"/>
  <c r="I13" i="15" s="1"/>
  <c r="E13" i="15"/>
  <c r="F11" i="18"/>
  <c r="G10" i="15" l="1"/>
  <c r="G11" i="15"/>
  <c r="G9" i="15"/>
  <c r="G12" i="15"/>
  <c r="A4" i="7"/>
  <c r="G13" i="15" l="1"/>
  <c r="A4" i="8"/>
  <c r="A4" i="10" s="1"/>
  <c r="A4" i="9" s="1"/>
  <c r="A4" i="11" s="1"/>
  <c r="A4" i="18" s="1"/>
  <c r="A4" i="13" s="1"/>
  <c r="A4" i="14" s="1"/>
  <c r="F13" i="13" l="1"/>
  <c r="H13" i="13"/>
  <c r="J13" i="13"/>
  <c r="L13" i="13"/>
  <c r="L27" i="9"/>
  <c r="N27" i="9"/>
  <c r="J27" i="9"/>
  <c r="H27" i="9"/>
  <c r="P27" i="9"/>
</calcChain>
</file>

<file path=xl/sharedStrings.xml><?xml version="1.0" encoding="utf-8"?>
<sst xmlns="http://schemas.openxmlformats.org/spreadsheetml/2006/main" count="470" uniqueCount="143">
  <si>
    <t>صندوق سرمایه‌گذاری مشترک سرمایه دنیا</t>
  </si>
  <si>
    <t>صورت وضعیت پورتفوی</t>
  </si>
  <si>
    <t>برای ماه منتهی به 1398/03/31</t>
  </si>
  <si>
    <t>نام شرکت</t>
  </si>
  <si>
    <t>تغییرات طی دوره</t>
  </si>
  <si>
    <t>1398/03/31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</si>
  <si>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</si>
  <si>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</si>
  <si>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</si>
  <si>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</si>
  <si>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</si>
  <si>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</si>
  <si>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</si>
  <si>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</si>
  <si>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تاریخ سر رسید</t>
  </si>
  <si>
    <t>نرخ سود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</si>
  <si>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</si>
  <si>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</si>
  <si>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</si>
  <si>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</si>
  <si>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</si>
  <si>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</si>
  <si>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</si>
  <si>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</si>
  <si>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</si>
  <si>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</si>
  <si>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دی حافظ</t>
  </si>
  <si>
    <t>0204407753001</t>
  </si>
  <si>
    <t>1395/12/22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</si>
  <si>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</si>
  <si>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</si>
  <si>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</si>
  <si>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</si>
  <si>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</si>
  <si>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</si>
  <si>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</si>
  <si>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</si>
  <si>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</si>
  <si>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</si>
  <si>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</si>
  <si>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</si>
  <si>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</si>
  <si>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</si>
  <si>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</si>
  <si>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</si>
  <si>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</si>
  <si>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</si>
  <si>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</si>
  <si>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</si>
  <si>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</si>
  <si>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</si>
  <si>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</si>
  <si>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</si>
  <si>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</si>
  <si>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</si>
  <si>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</si>
  <si>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</si>
  <si>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</si>
  <si>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 xml:space="preserve">سرمایه‌گذاری در سهام </t>
  </si>
  <si>
    <t xml:space="preserve">درآمد سپرده بانکی </t>
  </si>
  <si>
    <t>برای ماه منتهی به 1398/04/31</t>
  </si>
  <si>
    <t>درآمد سود اوراق</t>
  </si>
  <si>
    <t>جمع</t>
  </si>
  <si>
    <t>بانک خاورمیانه مهستان</t>
  </si>
  <si>
    <t>1005-10-810-707073565</t>
  </si>
  <si>
    <t>1398/06/20</t>
  </si>
  <si>
    <t>سایر درآمدها</t>
  </si>
  <si>
    <t>صندوق سرمایه‌گذاری آهنگ سهام کیان</t>
  </si>
  <si>
    <t>1- سرمایه گذاری ها</t>
  </si>
  <si>
    <t>1-1-سرمایه‌گذاری در سهام و حق تقدم سهام</t>
  </si>
  <si>
    <t>2-1- سرمایه‌گذاری در  سپرده‌ بانکی</t>
  </si>
  <si>
    <t>یادداشت</t>
  </si>
  <si>
    <t>‫1-2</t>
  </si>
  <si>
    <t>‫2-2</t>
  </si>
  <si>
    <t>‫3-2</t>
  </si>
  <si>
    <t>2- درآمد حاصل از سرمایه گذاری ها</t>
  </si>
  <si>
    <t>ب-سود اوراق بهادار با درآمد ثابت و سپرده بانکی</t>
  </si>
  <si>
    <t>الف-درآمد سود سهام</t>
  </si>
  <si>
    <t>ج-سود(زیان) حاصل از فروش اوراق بهادار</t>
  </si>
  <si>
    <t>د-درآمد ناشی از تغییر قیمت اوراق بهادار</t>
  </si>
  <si>
    <t>1-2-درآمد حاصل از سرمایه­گذاری در سهام و حق تقدم سهام:</t>
  </si>
  <si>
    <t>3-2-درآمد حاصل از سرمایه گذاری در سپرده بانکی و گواهی سپرده:</t>
  </si>
  <si>
    <t>2-2-درآمد حاصل از سرمایه­گذاری در اوراق بهادار با درآمد ثابت:</t>
  </si>
  <si>
    <t>4-2-سایر درآمدها:</t>
  </si>
  <si>
    <t>پتروشیمی پردیس</t>
  </si>
  <si>
    <t>پتروشیمی‌شیراز</t>
  </si>
  <si>
    <t>تراکتورسازی‌ایران‌</t>
  </si>
  <si>
    <t>سرمایه گذاری دارویی تامین</t>
  </si>
  <si>
    <t>سرمایه‌گذاری‌غدیر(هلدینگ‌</t>
  </si>
  <si>
    <t>سیمان خوزستان</t>
  </si>
  <si>
    <t>گروه مپنا (سهامی عام)</t>
  </si>
  <si>
    <t>م .صنایع و معادن احیاء سپاهان</t>
  </si>
  <si>
    <t>بانک ملت</t>
  </si>
  <si>
    <t>پخش البرز</t>
  </si>
  <si>
    <t>صورت وضعیت پرتفوی</t>
  </si>
  <si>
    <t>‫4-2</t>
  </si>
  <si>
    <t xml:space="preserve">گزارش وضعیت پرتفوی ماهانه </t>
  </si>
  <si>
    <t>برای ماه منتهی به 1399/04/31</t>
  </si>
  <si>
    <t>تولیدات پتروشیمی قائد بصیر</t>
  </si>
  <si>
    <t>فرآورده‌های‌نسوزآذر</t>
  </si>
  <si>
    <t>سیمان فارس و خوزستان</t>
  </si>
  <si>
    <t>1399/07/30</t>
  </si>
  <si>
    <t>1399/08/30</t>
  </si>
  <si>
    <t>بانک خاورمیانه</t>
  </si>
  <si>
    <t>سرمایه‌گذاری در اوراق بهادار  بادرآمد ثابت</t>
  </si>
  <si>
    <t>معین برای سایر درآمدهای تنزیل سود بانک</t>
  </si>
  <si>
    <t>تعدیل کارمزد کارگزار</t>
  </si>
  <si>
    <t>توسعه معدنی و صنعتی صبانور</t>
  </si>
  <si>
    <t>بانک اقتصاد نوین توحید</t>
  </si>
  <si>
    <t>12485067333911</t>
  </si>
  <si>
    <t>1400/04/19</t>
  </si>
  <si>
    <t>-</t>
  </si>
  <si>
    <t>توسعه‌معادن‌وفلزات‌</t>
  </si>
  <si>
    <t>صنایع شیمیایی کیمیاگران امروز</t>
  </si>
  <si>
    <t>پتروشیمی پارس</t>
  </si>
  <si>
    <t>کل دارایی ها</t>
  </si>
  <si>
    <t>نفت ایرانول</t>
  </si>
  <si>
    <t>توزیع دارو پخش</t>
  </si>
  <si>
    <t>نفت سپاهان</t>
  </si>
  <si>
    <t>پالایش نفت بندرعباس</t>
  </si>
  <si>
    <t>سیمان‌شاهرود</t>
  </si>
  <si>
    <t>1401/02/25</t>
  </si>
  <si>
    <t>1401/03/31</t>
  </si>
  <si>
    <t>ح . توسعه‌معادن‌وفلزات‌</t>
  </si>
  <si>
    <t>سیمان‌مازندران‌</t>
  </si>
  <si>
    <t>1401/03/30</t>
  </si>
  <si>
    <t>1401/03/04</t>
  </si>
  <si>
    <t>1401/03/02</t>
  </si>
  <si>
    <t>1401/03/17</t>
  </si>
  <si>
    <t>1401/04/31</t>
  </si>
  <si>
    <t>1401/04/16</t>
  </si>
  <si>
    <t>1401/04/29</t>
  </si>
  <si>
    <t>1401/04/15</t>
  </si>
  <si>
    <t>1401/04/30</t>
  </si>
  <si>
    <t xml:space="preserve"> منتهی به 31 مرداد ماه 1401</t>
  </si>
  <si>
    <t>1401/05/31</t>
  </si>
  <si>
    <t xml:space="preserve">از ابتدای سال مالی تا پایان مرداد ماه </t>
  </si>
  <si>
    <t>طی مرداد ماه</t>
  </si>
  <si>
    <t>از ابتدای سال مالی تا پایان مرداد ماه</t>
  </si>
  <si>
    <t>پخش هجرت</t>
  </si>
  <si>
    <t>سرمایه گذاری تامین اجتماعی</t>
  </si>
  <si>
    <t>مبین انرژی خلیج فارس</t>
  </si>
  <si>
    <t>برای ماه منتهی به 1401/05/31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</si>
</sst>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_-* #,##0.00\-;_-* &quot;-&quot;??_-;_-@_-"/>
    <numFmt numFmtId="165" formatCode="_(* #,##0_);_(* \(#,##0\);_(* &quot;-&quot;??_);_(@_)"/>
    <numFmt numFmtId="166" formatCode="#,##0;\(#,##0\)"/>
    <numFmt numFmtId="167" formatCode="_-* #,##0_-;_-* #,##0\-;_-* &quot;-&quot;??_-;_-@_-"/>
    <numFmt numFmtId="168" formatCode="0_);[Red]\(0\)"/>
  </numFmts>
  <fonts count="41">
    <font>
      <sz val="11"/>
      <name val="Calibri"/>
    </font>
    <font>
      <sz val="11"/>
      <name val="Calibri"/>
      <family val="2"/>
    </font>
    <font>
      <sz val="11"/>
      <name val="Calibri"/>
      <family val="2"/>
    </font>
    <font>
      <b/>
      <sz val="18"/>
      <color rgb="FF000000"/>
      <name val="B Nazanin"/>
      <charset val="178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  <font>
      <b/>
      <sz val="18"/>
      <name val="B Nazanin"/>
      <charset val="178"/>
    </font>
    <font>
      <sz val="18"/>
      <name val="B Nazanin"/>
      <charset val="178"/>
    </font>
    <font>
      <sz val="22"/>
      <name val="B Nazanin"/>
      <charset val="178"/>
    </font>
    <font>
      <b/>
      <sz val="22"/>
      <color rgb="FF000000"/>
      <name val="B Nazanin"/>
      <charset val="178"/>
    </font>
    <font>
      <sz val="16"/>
      <name val="B Nazanin"/>
      <charset val="178"/>
    </font>
    <font>
      <b/>
      <sz val="16"/>
      <color rgb="FF000000"/>
      <name val="B Nazanin"/>
      <charset val="178"/>
    </font>
    <font>
      <b/>
      <sz val="16"/>
      <name val="B Nazanin"/>
      <charset val="178"/>
    </font>
    <font>
      <b/>
      <sz val="20"/>
      <color rgb="FF0062AC"/>
      <name val="B Titr"/>
      <charset val="178"/>
    </font>
    <font>
      <b/>
      <sz val="20"/>
      <color rgb="FF0062AC"/>
      <name val="B Nazanin"/>
      <charset val="178"/>
    </font>
    <font>
      <b/>
      <sz val="14"/>
      <color rgb="FF0062AC"/>
      <name val="B Titr"/>
      <charset val="178"/>
    </font>
    <font>
      <b/>
      <sz val="18"/>
      <color rgb="FF0062AC"/>
      <name val="B Titr"/>
      <charset val="178"/>
    </font>
    <font>
      <b/>
      <sz val="22"/>
      <color rgb="FF0062AC"/>
      <name val="B Nazanin"/>
      <charset val="178"/>
    </font>
    <font>
      <b/>
      <sz val="16"/>
      <color rgb="FF0062AC"/>
      <name val="B Titr"/>
      <charset val="178"/>
    </font>
    <font>
      <sz val="14"/>
      <color theme="1"/>
      <name val="B Titr"/>
      <charset val="178"/>
    </font>
    <font>
      <b/>
      <sz val="40"/>
      <color theme="1"/>
      <name val="B Nazanin"/>
      <charset val="178"/>
    </font>
    <font>
      <b/>
      <sz val="26"/>
      <color theme="1"/>
      <name val="B Nazanin"/>
      <charset val="178"/>
    </font>
    <font>
      <b/>
      <sz val="20"/>
      <name val="B Nazanin"/>
      <charset val="178"/>
    </font>
    <font>
      <sz val="20"/>
      <name val="B Nazanin"/>
      <charset val="178"/>
    </font>
    <font>
      <sz val="20"/>
      <color theme="1"/>
      <name val="B Nazanin"/>
      <charset val="178"/>
    </font>
    <font>
      <b/>
      <sz val="20"/>
      <color rgb="FF000000"/>
      <name val="B Nazanin"/>
      <charset val="178"/>
    </font>
    <font>
      <b/>
      <sz val="24"/>
      <name val="B Nazanin"/>
      <charset val="178"/>
    </font>
    <font>
      <b/>
      <sz val="26"/>
      <color rgb="FF000000"/>
      <name val="B Nazanin"/>
      <charset val="178"/>
    </font>
    <font>
      <sz val="26"/>
      <name val="B Nazanin"/>
      <charset val="178"/>
    </font>
    <font>
      <b/>
      <sz val="26"/>
      <name val="B Nazanin"/>
      <charset val="178"/>
    </font>
    <font>
      <b/>
      <sz val="48"/>
      <color rgb="FF000000"/>
      <name val="B Nazanin"/>
      <charset val="178"/>
    </font>
    <font>
      <sz val="48"/>
      <name val="B Nazanin"/>
      <charset val="178"/>
    </font>
    <font>
      <b/>
      <sz val="26"/>
      <color rgb="FF0062AC"/>
      <name val="B Titr"/>
      <charset val="178"/>
    </font>
    <font>
      <b/>
      <sz val="10"/>
      <color rgb="FF000000"/>
      <name val="B Nazanin"/>
      <charset val="178"/>
    </font>
    <font>
      <b/>
      <sz val="18"/>
      <color rgb="FFFF0000"/>
      <name val="B Nazanin"/>
      <charset val="178"/>
    </font>
    <font>
      <sz val="9"/>
      <name val="B Nazanin"/>
      <charset val="178"/>
    </font>
    <font>
      <sz val="9"/>
      <color rgb="FF000000"/>
      <name val="Tahoma"/>
      <family val="2"/>
    </font>
    <font>
      <b/>
      <sz val="9"/>
      <color rgb="FF000000"/>
      <name val="Tahoma"/>
      <family val="2"/>
    </font>
    <font>
      <sz val="24"/>
      <name val="B Nazanin"/>
      <charset val="178"/>
    </font>
    <font>
      <b/>
      <sz val="16"/>
      <color theme="1"/>
      <name val="B Nazanin"/>
      <charset val="17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70C0"/>
      </left>
      <right style="medium">
        <color rgb="FF0070C0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</cellStyleXfs>
  <cellXfs count="204">
    <xf numFmtId="0" fontId="0" fillId="0" borderId="0" xfId="0"/>
    <xf numFmtId="0" fontId="8" fillId="0" borderId="0" xfId="0" applyFont="1"/>
    <xf numFmtId="0" fontId="3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0" xfId="3" applyFont="1"/>
    <xf numFmtId="10" fontId="8" fillId="0" borderId="0" xfId="0" applyNumberFormat="1" applyFont="1" applyAlignment="1">
      <alignment horizontal="center"/>
    </xf>
    <xf numFmtId="167" fontId="8" fillId="0" borderId="0" xfId="2" applyNumberFormat="1" applyFont="1"/>
    <xf numFmtId="0" fontId="3" fillId="0" borderId="5" xfId="3" applyFont="1" applyBorder="1" applyAlignment="1">
      <alignment horizontal="center" vertical="center" wrapText="1"/>
    </xf>
    <xf numFmtId="0" fontId="8" fillId="0" borderId="5" xfId="3" applyFont="1" applyBorder="1" applyAlignment="1">
      <alignment wrapText="1"/>
    </xf>
    <xf numFmtId="166" fontId="8" fillId="0" borderId="2" xfId="3" applyNumberFormat="1" applyFont="1" applyBorder="1"/>
    <xf numFmtId="0" fontId="3" fillId="0" borderId="0" xfId="0" applyFont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19" fillId="0" borderId="0" xfId="0" applyFont="1" applyAlignment="1">
      <alignment horizontal="right" vertical="center" readingOrder="2"/>
    </xf>
    <xf numFmtId="168" fontId="8" fillId="0" borderId="0" xfId="3" applyNumberFormat="1" applyFont="1"/>
    <xf numFmtId="0" fontId="16" fillId="0" borderId="0" xfId="0" applyFont="1" applyAlignment="1">
      <alignment horizontal="right" vertical="center" readingOrder="2"/>
    </xf>
    <xf numFmtId="0" fontId="0" fillId="0" borderId="0" xfId="0" applyBorder="1"/>
    <xf numFmtId="165" fontId="29" fillId="0" borderId="0" xfId="0" applyNumberFormat="1" applyFont="1"/>
    <xf numFmtId="165" fontId="30" fillId="0" borderId="2" xfId="0" applyNumberFormat="1" applyFont="1" applyBorder="1"/>
    <xf numFmtId="0" fontId="2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65" fontId="24" fillId="0" borderId="2" xfId="0" applyNumberFormat="1" applyFont="1" applyBorder="1" applyAlignment="1">
      <alignment horizontal="center" vertical="center"/>
    </xf>
    <xf numFmtId="165" fontId="24" fillId="0" borderId="0" xfId="0" applyNumberFormat="1" applyFont="1"/>
    <xf numFmtId="10" fontId="25" fillId="0" borderId="0" xfId="0" applyNumberFormat="1" applyFont="1" applyFill="1" applyAlignment="1">
      <alignment horizontal="center"/>
    </xf>
    <xf numFmtId="10" fontId="8" fillId="0" borderId="2" xfId="1" applyNumberFormat="1" applyFont="1" applyFill="1" applyBorder="1" applyAlignment="1">
      <alignment horizontal="center" vertical="center"/>
    </xf>
    <xf numFmtId="3" fontId="8" fillId="0" borderId="0" xfId="0" applyNumberFormat="1" applyFont="1" applyFill="1"/>
    <xf numFmtId="0" fontId="4" fillId="0" borderId="0" xfId="0" applyFont="1" applyFill="1"/>
    <xf numFmtId="0" fontId="5" fillId="0" borderId="4" xfId="0" applyFont="1" applyFill="1" applyBorder="1" applyAlignment="1">
      <alignment horizontal="center" vertical="center"/>
    </xf>
    <xf numFmtId="0" fontId="34" fillId="0" borderId="4" xfId="0" applyFont="1" applyFill="1" applyBorder="1" applyAlignment="1">
      <alignment horizontal="center" vertical="center" wrapText="1"/>
    </xf>
    <xf numFmtId="0" fontId="11" fillId="0" borderId="0" xfId="0" applyFont="1" applyFill="1"/>
    <xf numFmtId="168" fontId="4" fillId="0" borderId="0" xfId="0" applyNumberFormat="1" applyFont="1" applyFill="1"/>
    <xf numFmtId="165" fontId="32" fillId="0" borderId="0" xfId="0" applyNumberFormat="1" applyFont="1" applyFill="1"/>
    <xf numFmtId="165" fontId="10" fillId="0" borderId="0" xfId="0" applyNumberFormat="1" applyFont="1" applyFill="1" applyAlignment="1">
      <alignment horizontal="center" vertical="center"/>
    </xf>
    <xf numFmtId="165" fontId="9" fillId="0" borderId="0" xfId="0" applyNumberFormat="1" applyFont="1" applyFill="1"/>
    <xf numFmtId="165" fontId="29" fillId="0" borderId="0" xfId="0" applyNumberFormat="1" applyFont="1" applyFill="1"/>
    <xf numFmtId="165" fontId="29" fillId="0" borderId="0" xfId="0" applyNumberFormat="1" applyFont="1" applyFill="1" applyAlignment="1">
      <alignment horizontal="center"/>
    </xf>
    <xf numFmtId="3" fontId="14" fillId="0" borderId="0" xfId="0" applyNumberFormat="1" applyFont="1" applyFill="1" applyAlignment="1">
      <alignment horizontal="right" vertical="center" readingOrder="2"/>
    </xf>
    <xf numFmtId="165" fontId="8" fillId="0" borderId="0" xfId="0" applyNumberFormat="1" applyFont="1" applyFill="1"/>
    <xf numFmtId="165" fontId="8" fillId="0" borderId="0" xfId="0" applyNumberFormat="1" applyFont="1" applyFill="1" applyAlignment="1">
      <alignment horizontal="center"/>
    </xf>
    <xf numFmtId="165" fontId="29" fillId="0" borderId="0" xfId="0" applyNumberFormat="1" applyFont="1" applyFill="1" applyAlignment="1">
      <alignment wrapText="1"/>
    </xf>
    <xf numFmtId="165" fontId="28" fillId="0" borderId="1" xfId="0" applyNumberFormat="1" applyFont="1" applyFill="1" applyBorder="1" applyAlignment="1">
      <alignment horizontal="center" vertical="center" wrapText="1"/>
    </xf>
    <xf numFmtId="0" fontId="29" fillId="0" borderId="0" xfId="0" applyFont="1" applyFill="1"/>
    <xf numFmtId="165" fontId="30" fillId="0" borderId="2" xfId="0" applyNumberFormat="1" applyFont="1" applyFill="1" applyBorder="1"/>
    <xf numFmtId="165" fontId="8" fillId="0" borderId="0" xfId="0" applyNumberFormat="1" applyFont="1" applyFill="1" applyBorder="1"/>
    <xf numFmtId="165" fontId="8" fillId="0" borderId="0" xfId="0" applyNumberFormat="1" applyFont="1" applyFill="1" applyBorder="1" applyAlignment="1">
      <alignment horizontal="center"/>
    </xf>
    <xf numFmtId="0" fontId="8" fillId="0" borderId="0" xfId="0" applyFont="1" applyFill="1"/>
    <xf numFmtId="0" fontId="8" fillId="0" borderId="0" xfId="0" applyFont="1" applyFill="1" applyAlignment="1">
      <alignment wrapText="1"/>
    </xf>
    <xf numFmtId="0" fontId="3" fillId="0" borderId="0" xfId="0" applyFont="1" applyFill="1" applyBorder="1" applyAlignment="1">
      <alignment horizontal="center" vertical="center" wrapText="1"/>
    </xf>
    <xf numFmtId="0" fontId="7" fillId="0" borderId="0" xfId="0" applyFont="1" applyFill="1"/>
    <xf numFmtId="165" fontId="8" fillId="0" borderId="2" xfId="0" applyNumberFormat="1" applyFont="1" applyFill="1" applyBorder="1"/>
    <xf numFmtId="168" fontId="8" fillId="0" borderId="0" xfId="0" applyNumberFormat="1" applyFont="1" applyFill="1"/>
    <xf numFmtId="3" fontId="8" fillId="0" borderId="0" xfId="0" applyNumberFormat="1" applyFont="1" applyFill="1" applyBorder="1"/>
    <xf numFmtId="0" fontId="8" fillId="0" borderId="0" xfId="0" applyFont="1" applyFill="1" applyBorder="1"/>
    <xf numFmtId="168" fontId="8" fillId="0" borderId="0" xfId="0" applyNumberFormat="1" applyFont="1" applyFill="1" applyBorder="1"/>
    <xf numFmtId="0" fontId="9" fillId="0" borderId="0" xfId="0" applyFont="1" applyFill="1"/>
    <xf numFmtId="167" fontId="10" fillId="0" borderId="0" xfId="2" applyNumberFormat="1" applyFont="1" applyFill="1" applyAlignment="1">
      <alignment horizontal="center" vertical="center"/>
    </xf>
    <xf numFmtId="10" fontId="8" fillId="0" borderId="2" xfId="1" applyNumberFormat="1" applyFont="1" applyBorder="1" applyAlignment="1">
      <alignment horizontal="center" vertical="center"/>
    </xf>
    <xf numFmtId="0" fontId="1" fillId="0" borderId="0" xfId="0" applyFont="1"/>
    <xf numFmtId="0" fontId="8" fillId="0" borderId="0" xfId="0" applyFont="1" applyAlignment="1">
      <alignment horizontal="center"/>
    </xf>
    <xf numFmtId="165" fontId="35" fillId="0" borderId="0" xfId="2" applyNumberFormat="1" applyFont="1" applyFill="1"/>
    <xf numFmtId="10" fontId="24" fillId="0" borderId="0" xfId="0" applyNumberFormat="1" applyFont="1" applyFill="1" applyAlignment="1">
      <alignment horizontal="center"/>
    </xf>
    <xf numFmtId="3" fontId="8" fillId="0" borderId="0" xfId="0" applyNumberFormat="1" applyFont="1" applyFill="1" applyAlignment="1">
      <alignment wrapText="1"/>
    </xf>
    <xf numFmtId="168" fontId="11" fillId="0" borderId="0" xfId="0" applyNumberFormat="1" applyFont="1" applyFill="1"/>
    <xf numFmtId="0" fontId="11" fillId="0" borderId="0" xfId="0" applyFont="1" applyFill="1" applyAlignment="1">
      <alignment vertical="center"/>
    </xf>
    <xf numFmtId="165" fontId="13" fillId="0" borderId="2" xfId="0" applyNumberFormat="1" applyFont="1" applyFill="1" applyBorder="1" applyAlignment="1">
      <alignment vertical="center"/>
    </xf>
    <xf numFmtId="0" fontId="24" fillId="0" borderId="0" xfId="0" applyFont="1" applyFill="1" applyAlignment="1">
      <alignment vertical="center"/>
    </xf>
    <xf numFmtId="0" fontId="23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24" fillId="0" borderId="0" xfId="0" applyFont="1" applyFill="1" applyBorder="1" applyAlignment="1">
      <alignment vertical="center"/>
    </xf>
    <xf numFmtId="165" fontId="24" fillId="0" borderId="0" xfId="0" applyNumberFormat="1" applyFont="1" applyFill="1" applyAlignment="1">
      <alignment vertical="center"/>
    </xf>
    <xf numFmtId="166" fontId="24" fillId="0" borderId="2" xfId="0" applyNumberFormat="1" applyFont="1" applyFill="1" applyBorder="1" applyAlignment="1">
      <alignment vertical="center"/>
    </xf>
    <xf numFmtId="3" fontId="24" fillId="0" borderId="0" xfId="0" applyNumberFormat="1" applyFont="1" applyFill="1" applyAlignment="1">
      <alignment vertical="center"/>
    </xf>
    <xf numFmtId="166" fontId="24" fillId="0" borderId="0" xfId="0" applyNumberFormat="1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29" fillId="0" borderId="0" xfId="0" applyNumberFormat="1" applyFont="1" applyFill="1"/>
    <xf numFmtId="0" fontId="14" fillId="0" borderId="0" xfId="0" applyFont="1" applyFill="1" applyAlignment="1">
      <alignment horizontal="center" vertical="center" readingOrder="2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10" fontId="24" fillId="0" borderId="0" xfId="0" applyNumberFormat="1" applyFont="1" applyFill="1" applyAlignment="1">
      <alignment horizontal="center" vertical="center"/>
    </xf>
    <xf numFmtId="10" fontId="24" fillId="0" borderId="2" xfId="1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/>
    </xf>
    <xf numFmtId="3" fontId="8" fillId="0" borderId="0" xfId="0" applyNumberFormat="1" applyFont="1" applyFill="1" applyAlignment="1">
      <alignment horizontal="center"/>
    </xf>
    <xf numFmtId="3" fontId="8" fillId="0" borderId="0" xfId="0" applyNumberFormat="1" applyFont="1" applyFill="1" applyBorder="1" applyAlignment="1">
      <alignment horizontal="center"/>
    </xf>
    <xf numFmtId="9" fontId="30" fillId="0" borderId="2" xfId="1" applyFont="1" applyFill="1" applyBorder="1" applyAlignment="1">
      <alignment horizontal="center"/>
    </xf>
    <xf numFmtId="10" fontId="30" fillId="0" borderId="2" xfId="1" applyNumberFormat="1" applyFont="1" applyFill="1" applyBorder="1" applyAlignment="1">
      <alignment horizontal="center"/>
    </xf>
    <xf numFmtId="0" fontId="16" fillId="0" borderId="0" xfId="0" applyFont="1" applyFill="1" applyAlignment="1">
      <alignment horizontal="center" vertical="center" readingOrder="2"/>
    </xf>
    <xf numFmtId="10" fontId="11" fillId="0" borderId="0" xfId="1" applyNumberFormat="1" applyFont="1" applyFill="1" applyAlignment="1">
      <alignment horizontal="center" vertical="center"/>
    </xf>
    <xf numFmtId="10" fontId="11" fillId="0" borderId="2" xfId="1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2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 vertical="center" wrapText="1"/>
    </xf>
    <xf numFmtId="0" fontId="13" fillId="0" borderId="0" xfId="0" applyFont="1" applyFill="1"/>
    <xf numFmtId="3" fontId="11" fillId="0" borderId="0" xfId="0" applyNumberFormat="1" applyFont="1" applyFill="1"/>
    <xf numFmtId="10" fontId="11" fillId="0" borderId="0" xfId="0" applyNumberFormat="1" applyFont="1" applyFill="1" applyAlignment="1">
      <alignment horizontal="center"/>
    </xf>
    <xf numFmtId="3" fontId="13" fillId="0" borderId="2" xfId="0" applyNumberFormat="1" applyFont="1" applyFill="1" applyBorder="1"/>
    <xf numFmtId="10" fontId="13" fillId="0" borderId="2" xfId="1" applyNumberFormat="1" applyFont="1" applyFill="1" applyBorder="1" applyAlignment="1">
      <alignment horizontal="center"/>
    </xf>
    <xf numFmtId="3" fontId="11" fillId="0" borderId="0" xfId="0" applyNumberFormat="1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167" fontId="3" fillId="0" borderId="2" xfId="2" applyNumberFormat="1" applyFont="1" applyFill="1" applyBorder="1" applyAlignment="1">
      <alignment horizontal="center" vertical="center"/>
    </xf>
    <xf numFmtId="43" fontId="3" fillId="0" borderId="2" xfId="2" applyNumberFormat="1" applyFont="1" applyFill="1" applyBorder="1" applyAlignment="1">
      <alignment horizontal="center" vertical="center"/>
    </xf>
    <xf numFmtId="0" fontId="6" fillId="0" borderId="0" xfId="0" applyFont="1" applyFill="1"/>
    <xf numFmtId="165" fontId="13" fillId="0" borderId="2" xfId="0" applyNumberFormat="1" applyFont="1" applyFill="1" applyBorder="1"/>
    <xf numFmtId="165" fontId="13" fillId="0" borderId="2" xfId="0" applyNumberFormat="1" applyFont="1" applyFill="1" applyBorder="1" applyAlignment="1">
      <alignment horizontal="right"/>
    </xf>
    <xf numFmtId="3" fontId="24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167" fontId="9" fillId="0" borderId="0" xfId="2" applyNumberFormat="1" applyFont="1" applyFill="1" applyAlignment="1">
      <alignment vertical="center"/>
    </xf>
    <xf numFmtId="0" fontId="29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167" fontId="8" fillId="0" borderId="0" xfId="2" applyNumberFormat="1" applyFont="1" applyFill="1" applyAlignment="1">
      <alignment vertical="center"/>
    </xf>
    <xf numFmtId="0" fontId="24" fillId="0" borderId="0" xfId="0" applyFont="1" applyFill="1" applyAlignment="1">
      <alignment vertical="center" wrapText="1"/>
    </xf>
    <xf numFmtId="165" fontId="8" fillId="0" borderId="0" xfId="0" applyNumberFormat="1" applyFont="1" applyFill="1" applyAlignment="1">
      <alignment vertical="center"/>
    </xf>
    <xf numFmtId="165" fontId="8" fillId="0" borderId="0" xfId="0" applyNumberFormat="1" applyFont="1" applyFill="1" applyAlignment="1">
      <alignment horizontal="center" vertical="center"/>
    </xf>
    <xf numFmtId="166" fontId="8" fillId="0" borderId="2" xfId="0" applyNumberFormat="1" applyFont="1" applyFill="1" applyBorder="1" applyAlignment="1">
      <alignment vertical="center"/>
    </xf>
    <xf numFmtId="3" fontId="8" fillId="0" borderId="0" xfId="0" applyNumberFormat="1" applyFont="1" applyFill="1" applyAlignment="1">
      <alignment horizontal="center" vertical="center"/>
    </xf>
    <xf numFmtId="3" fontId="8" fillId="0" borderId="0" xfId="0" applyNumberFormat="1" applyFont="1" applyFill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67" fontId="8" fillId="0" borderId="0" xfId="2" applyNumberFormat="1" applyFont="1" applyFill="1" applyBorder="1" applyAlignment="1">
      <alignment vertical="center"/>
    </xf>
    <xf numFmtId="3" fontId="7" fillId="0" borderId="0" xfId="0" applyNumberFormat="1" applyFont="1" applyFill="1" applyBorder="1" applyAlignment="1">
      <alignment horizontal="center" vertical="center"/>
    </xf>
    <xf numFmtId="3" fontId="7" fillId="0" borderId="0" xfId="0" applyNumberFormat="1" applyFont="1" applyFill="1" applyBorder="1" applyAlignment="1">
      <alignment vertical="center"/>
    </xf>
    <xf numFmtId="166" fontId="7" fillId="0" borderId="0" xfId="0" applyNumberFormat="1" applyFont="1" applyFill="1" applyBorder="1" applyAlignment="1">
      <alignment vertical="center"/>
    </xf>
    <xf numFmtId="167" fontId="7" fillId="0" borderId="0" xfId="2" applyNumberFormat="1" applyFont="1" applyFill="1" applyBorder="1" applyAlignment="1">
      <alignment vertical="center"/>
    </xf>
    <xf numFmtId="43" fontId="11" fillId="0" borderId="0" xfId="0" applyNumberFormat="1" applyFont="1" applyFill="1" applyAlignment="1">
      <alignment horizontal="center"/>
    </xf>
    <xf numFmtId="43" fontId="8" fillId="0" borderId="0" xfId="0" applyNumberFormat="1" applyFont="1" applyFill="1" applyAlignment="1">
      <alignment horizontal="center"/>
    </xf>
    <xf numFmtId="3" fontId="36" fillId="0" borderId="0" xfId="0" applyNumberFormat="1" applyFont="1" applyFill="1"/>
    <xf numFmtId="3" fontId="8" fillId="0" borderId="0" xfId="0" applyNumberFormat="1" applyFont="1"/>
    <xf numFmtId="0" fontId="8" fillId="0" borderId="0" xfId="0" applyFont="1" applyFill="1" applyAlignment="1">
      <alignment horizontal="right" vertical="center"/>
    </xf>
    <xf numFmtId="165" fontId="8" fillId="0" borderId="2" xfId="0" applyNumberFormat="1" applyFont="1" applyFill="1" applyBorder="1" applyAlignment="1">
      <alignment horizontal="right" vertical="center"/>
    </xf>
    <xf numFmtId="165" fontId="8" fillId="0" borderId="0" xfId="0" applyNumberFormat="1" applyFont="1" applyFill="1" applyAlignment="1">
      <alignment horizontal="right" vertical="center"/>
    </xf>
    <xf numFmtId="3" fontId="8" fillId="0" borderId="0" xfId="0" applyNumberFormat="1" applyFont="1" applyFill="1" applyBorder="1" applyAlignment="1">
      <alignment horizontal="right" vertical="center"/>
    </xf>
    <xf numFmtId="3" fontId="4" fillId="0" borderId="0" xfId="0" applyNumberFormat="1" applyFont="1" applyFill="1"/>
    <xf numFmtId="0" fontId="23" fillId="0" borderId="0" xfId="0" applyFont="1" applyFill="1"/>
    <xf numFmtId="0" fontId="24" fillId="0" borderId="0" xfId="0" applyFont="1" applyFill="1"/>
    <xf numFmtId="3" fontId="24" fillId="0" borderId="0" xfId="0" applyNumberFormat="1" applyFont="1" applyFill="1"/>
    <xf numFmtId="3" fontId="24" fillId="0" borderId="0" xfId="0" applyNumberFormat="1" applyFont="1" applyFill="1" applyBorder="1" applyAlignment="1">
      <alignment vertical="center"/>
    </xf>
    <xf numFmtId="167" fontId="24" fillId="0" borderId="8" xfId="2" applyNumberFormat="1" applyFont="1" applyFill="1" applyBorder="1" applyAlignment="1">
      <alignment vertical="center"/>
    </xf>
    <xf numFmtId="0" fontId="24" fillId="0" borderId="8" xfId="0" applyFont="1" applyFill="1" applyBorder="1" applyAlignment="1">
      <alignment vertical="center"/>
    </xf>
    <xf numFmtId="165" fontId="8" fillId="0" borderId="0" xfId="0" applyNumberFormat="1" applyFont="1"/>
    <xf numFmtId="0" fontId="24" fillId="0" borderId="8" xfId="0" applyFont="1" applyBorder="1" applyAlignment="1">
      <alignment vertical="center"/>
    </xf>
    <xf numFmtId="3" fontId="37" fillId="0" borderId="0" xfId="0" applyNumberFormat="1" applyFont="1" applyFill="1"/>
    <xf numFmtId="3" fontId="38" fillId="0" borderId="0" xfId="0" applyNumberFormat="1" applyFont="1" applyFill="1"/>
    <xf numFmtId="3" fontId="39" fillId="0" borderId="0" xfId="0" applyNumberFormat="1" applyFont="1" applyFill="1"/>
    <xf numFmtId="168" fontId="8" fillId="0" borderId="0" xfId="0" applyNumberFormat="1" applyFont="1"/>
    <xf numFmtId="165" fontId="8" fillId="0" borderId="0" xfId="0" applyNumberFormat="1" applyFont="1" applyFill="1" applyBorder="1" applyAlignment="1">
      <alignment horizontal="right" vertical="center"/>
    </xf>
    <xf numFmtId="165" fontId="29" fillId="0" borderId="0" xfId="0" applyNumberFormat="1" applyFont="1" applyFill="1" applyBorder="1" applyAlignment="1">
      <alignment horizontal="right" vertical="center"/>
    </xf>
    <xf numFmtId="0" fontId="14" fillId="0" borderId="0" xfId="0" applyFont="1" applyFill="1" applyAlignment="1">
      <alignment horizontal="right" vertical="center" readingOrder="2"/>
    </xf>
    <xf numFmtId="165" fontId="40" fillId="0" borderId="0" xfId="0" applyNumberFormat="1" applyFont="1" applyAlignment="1">
      <alignment vertical="center" wrapText="1"/>
    </xf>
    <xf numFmtId="0" fontId="30" fillId="0" borderId="0" xfId="0" applyFont="1" applyFill="1"/>
    <xf numFmtId="10" fontId="29" fillId="0" borderId="0" xfId="0" applyNumberFormat="1" applyFont="1" applyFill="1" applyAlignment="1">
      <alignment horizontal="center"/>
    </xf>
    <xf numFmtId="165" fontId="11" fillId="0" borderId="0" xfId="0" applyNumberFormat="1" applyFont="1" applyFill="1"/>
    <xf numFmtId="0" fontId="26" fillId="0" borderId="6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right" vertical="center" readingOrder="2"/>
    </xf>
    <xf numFmtId="0" fontId="10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right" vertical="center" readingOrder="2"/>
    </xf>
    <xf numFmtId="0" fontId="21" fillId="0" borderId="0" xfId="0" applyFont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6" fillId="0" borderId="6" xfId="0" applyFont="1" applyFill="1" applyBorder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right" vertical="center" readingOrder="2"/>
    </xf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 readingOrder="2"/>
    </xf>
    <xf numFmtId="0" fontId="20" fillId="0" borderId="6" xfId="0" applyFont="1" applyBorder="1" applyAlignment="1">
      <alignment horizontal="center" vertical="center" readingOrder="2"/>
    </xf>
    <xf numFmtId="0" fontId="17" fillId="0" borderId="0" xfId="0" applyFont="1" applyFill="1" applyAlignment="1">
      <alignment horizontal="right" vertical="center" readingOrder="2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right" vertical="center" readingOrder="2"/>
    </xf>
    <xf numFmtId="0" fontId="26" fillId="0" borderId="1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right" vertical="center" readingOrder="2"/>
    </xf>
    <xf numFmtId="0" fontId="10" fillId="0" borderId="0" xfId="0" applyFont="1" applyFill="1" applyAlignment="1">
      <alignment horizontal="center" vertical="center"/>
    </xf>
    <xf numFmtId="165" fontId="31" fillId="0" borderId="0" xfId="0" applyNumberFormat="1" applyFont="1" applyFill="1" applyAlignment="1">
      <alignment horizontal="center" vertical="center"/>
    </xf>
    <xf numFmtId="165" fontId="28" fillId="0" borderId="0" xfId="0" applyNumberFormat="1" applyFont="1" applyFill="1" applyBorder="1" applyAlignment="1">
      <alignment horizontal="center" vertical="center"/>
    </xf>
    <xf numFmtId="165" fontId="28" fillId="0" borderId="1" xfId="0" applyNumberFormat="1" applyFont="1" applyFill="1" applyBorder="1" applyAlignment="1">
      <alignment horizontal="center" vertical="center"/>
    </xf>
    <xf numFmtId="0" fontId="33" fillId="0" borderId="0" xfId="0" applyFont="1" applyFill="1" applyAlignment="1">
      <alignment horizontal="right" vertical="center" readingOrder="2"/>
    </xf>
    <xf numFmtId="0" fontId="3" fillId="0" borderId="0" xfId="3" applyFont="1" applyAlignment="1">
      <alignment horizontal="center" vertical="center"/>
    </xf>
    <xf numFmtId="0" fontId="19" fillId="0" borderId="0" xfId="0" applyFont="1" applyAlignment="1">
      <alignment horizontal="right" vertical="center" readingOrder="2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right" vertical="center" readingOrder="2"/>
    </xf>
    <xf numFmtId="0" fontId="5" fillId="0" borderId="0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167" fontId="26" fillId="0" borderId="1" xfId="2" applyNumberFormat="1" applyFont="1" applyFill="1" applyBorder="1" applyAlignment="1">
      <alignment horizontal="center" vertical="center" wrapText="1"/>
    </xf>
    <xf numFmtId="0" fontId="0" fillId="0" borderId="0" xfId="0" applyFill="1"/>
    <xf numFmtId="0" fontId="3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">
    <cellStyle name="Comma" xfId="2" builtinId="3"/>
    <cellStyle name="Normal" xfId="0" builtinId="0"/>
    <cellStyle name="Normal 2" xfId="3" xr:uid="{00000000-0005-0000-0000-000002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83821</xdr:colOff>
      <xdr:row>8</xdr:row>
      <xdr:rowOff>106589</xdr:rowOff>
    </xdr:from>
    <xdr:to>
      <xdr:col>9</xdr:col>
      <xdr:colOff>431800</xdr:colOff>
      <xdr:row>20</xdr:row>
      <xdr:rowOff>21317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7786950" y="1630589"/>
          <a:ext cx="4570729" cy="22007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2"/>
  <sheetViews>
    <sheetView rightToLeft="1" tabSelected="1" view="pageBreakPreview" topLeftCell="A4" zoomScaleNormal="100" zoomScaleSheetLayoutView="100" workbookViewId="0">
      <selection activeCell="G32" sqref="G32"/>
    </sheetView>
  </sheetViews>
  <sheetFormatPr defaultRowHeight="15"/>
  <sheetData>
    <row r="1" spans="11:12">
      <c r="K1" s="15"/>
      <c r="L1" s="15"/>
    </row>
    <row r="2" spans="11:12">
      <c r="K2" s="15"/>
      <c r="L2" s="15"/>
    </row>
    <row r="3" spans="11:12">
      <c r="K3" s="15"/>
      <c r="L3" s="15"/>
    </row>
    <row r="4" spans="11:12">
      <c r="K4" s="15"/>
      <c r="L4" s="15"/>
    </row>
    <row r="5" spans="11:12">
      <c r="K5" s="15"/>
      <c r="L5" s="15"/>
    </row>
    <row r="6" spans="11:12">
      <c r="K6" s="15"/>
      <c r="L6" s="15"/>
    </row>
    <row r="7" spans="11:12">
      <c r="K7" s="15"/>
      <c r="L7" s="15"/>
    </row>
    <row r="8" spans="11:12">
      <c r="K8" s="15"/>
      <c r="L8" s="15"/>
    </row>
    <row r="9" spans="11:12">
      <c r="K9" s="15"/>
      <c r="L9" s="15"/>
    </row>
    <row r="10" spans="11:12">
      <c r="K10" s="15"/>
      <c r="L10" s="15"/>
    </row>
    <row r="11" spans="11:12">
      <c r="K11" s="15"/>
      <c r="L11" s="15"/>
    </row>
    <row r="12" spans="11:12">
      <c r="K12" s="15"/>
      <c r="L12" s="15"/>
    </row>
    <row r="13" spans="11:12">
      <c r="K13" s="15"/>
      <c r="L13" s="15"/>
    </row>
    <row r="14" spans="11:12">
      <c r="K14" s="15"/>
      <c r="L14" s="15"/>
    </row>
    <row r="15" spans="11:12">
      <c r="K15" s="15"/>
    </row>
    <row r="16" spans="11:12">
      <c r="K16" s="15"/>
      <c r="L16" s="15"/>
    </row>
    <row r="17" spans="1:13">
      <c r="K17" s="15"/>
      <c r="L17" s="15"/>
    </row>
    <row r="18" spans="1:13">
      <c r="K18" s="15"/>
      <c r="L18" s="15"/>
    </row>
    <row r="19" spans="1:13" ht="15" customHeight="1"/>
    <row r="20" spans="1:13" ht="15" customHeight="1"/>
    <row r="21" spans="1:13" ht="15" customHeight="1"/>
    <row r="22" spans="1:13">
      <c r="K22" s="15"/>
      <c r="L22" s="15"/>
    </row>
    <row r="23" spans="1:13" ht="15" customHeight="1">
      <c r="A23" s="165" t="s">
        <v>96</v>
      </c>
      <c r="B23" s="165"/>
      <c r="C23" s="165"/>
      <c r="D23" s="165"/>
      <c r="E23" s="165"/>
      <c r="F23" s="165"/>
      <c r="G23" s="165"/>
      <c r="H23" s="165"/>
      <c r="I23" s="165"/>
      <c r="J23" s="165"/>
      <c r="K23" s="165"/>
      <c r="L23" s="165"/>
      <c r="M23" s="165"/>
    </row>
    <row r="24" spans="1:13" ht="15" customHeight="1">
      <c r="A24" s="165"/>
      <c r="B24" s="165"/>
      <c r="C24" s="165"/>
      <c r="D24" s="165"/>
      <c r="E24" s="165"/>
      <c r="F24" s="165"/>
      <c r="G24" s="165"/>
      <c r="H24" s="165"/>
      <c r="I24" s="165"/>
      <c r="J24" s="165"/>
      <c r="K24" s="165"/>
      <c r="L24" s="165"/>
      <c r="M24" s="165"/>
    </row>
    <row r="25" spans="1:13" ht="15" customHeight="1">
      <c r="A25" s="165"/>
      <c r="B25" s="165"/>
      <c r="C25" s="165"/>
      <c r="D25" s="165"/>
      <c r="E25" s="165"/>
      <c r="F25" s="165"/>
      <c r="G25" s="165"/>
      <c r="H25" s="165"/>
      <c r="I25" s="165"/>
      <c r="J25" s="165"/>
      <c r="K25" s="165"/>
      <c r="L25" s="165"/>
      <c r="M25" s="165"/>
    </row>
    <row r="26" spans="1:13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</row>
    <row r="27" spans="1:13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</row>
    <row r="28" spans="1:13">
      <c r="A28" s="166" t="s">
        <v>134</v>
      </c>
      <c r="B28" s="166"/>
      <c r="C28" s="166"/>
      <c r="D28" s="166"/>
      <c r="E28" s="166"/>
      <c r="F28" s="166"/>
      <c r="G28" s="166"/>
      <c r="H28" s="166"/>
      <c r="I28" s="166"/>
      <c r="J28" s="166"/>
      <c r="K28" s="166"/>
      <c r="L28" s="166"/>
      <c r="M28" s="166"/>
    </row>
    <row r="29" spans="1:13">
      <c r="A29" s="166"/>
      <c r="B29" s="166"/>
      <c r="C29" s="166"/>
      <c r="D29" s="166"/>
      <c r="E29" s="166"/>
      <c r="F29" s="166"/>
      <c r="G29" s="166"/>
      <c r="H29" s="166"/>
      <c r="I29" s="166"/>
      <c r="J29" s="166"/>
      <c r="K29" s="166"/>
      <c r="L29" s="166"/>
      <c r="M29" s="166"/>
    </row>
    <row r="30" spans="1:13">
      <c r="A30" s="166"/>
      <c r="B30" s="166"/>
      <c r="C30" s="166"/>
      <c r="D30" s="166"/>
      <c r="E30" s="166"/>
      <c r="F30" s="166"/>
      <c r="G30" s="166"/>
      <c r="H30" s="166"/>
      <c r="I30" s="166"/>
      <c r="J30" s="166"/>
      <c r="K30" s="166"/>
      <c r="L30" s="166"/>
      <c r="M30" s="166"/>
    </row>
    <row r="32" spans="1:13">
      <c r="C32" s="56"/>
    </row>
  </sheetData>
  <mergeCells count="2">
    <mergeCell ref="A23:M25"/>
    <mergeCell ref="A28:M30"/>
  </mergeCells>
  <pageMargins left="0.7" right="0.7" top="0.75" bottom="0.75" header="0.3" footer="0.3"/>
  <pageSetup paperSize="9" scale="7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2:R42"/>
  <sheetViews>
    <sheetView rightToLeft="1" view="pageBreakPreview" zoomScale="60" zoomScaleNormal="100" workbookViewId="0">
      <selection activeCell="O11" sqref="O11"/>
    </sheetView>
  </sheetViews>
  <sheetFormatPr defaultColWidth="9.140625" defaultRowHeight="27.75"/>
  <cols>
    <col min="1" max="1" width="42" style="4" bestFit="1" customWidth="1"/>
    <col min="2" max="2" width="1" style="4" customWidth="1"/>
    <col min="3" max="3" width="11.28515625" style="4" bestFit="1" customWidth="1"/>
    <col min="4" max="4" width="1" style="4" customWidth="1"/>
    <col min="5" max="5" width="24" style="4" bestFit="1" customWidth="1"/>
    <col min="6" max="6" width="1" style="4" customWidth="1"/>
    <col min="7" max="7" width="19" style="4" bestFit="1" customWidth="1"/>
    <col min="8" max="8" width="1" style="4" customWidth="1"/>
    <col min="9" max="9" width="20.140625" style="4" bestFit="1" customWidth="1"/>
    <col min="10" max="10" width="1" style="4" customWidth="1"/>
    <col min="11" max="11" width="13.28515625" style="4" customWidth="1"/>
    <col min="12" max="12" width="1" style="4" customWidth="1"/>
    <col min="13" max="13" width="24" style="4" bestFit="1" customWidth="1"/>
    <col min="14" max="14" width="1" style="4" customWidth="1"/>
    <col min="15" max="15" width="20.5703125" style="4" bestFit="1" customWidth="1"/>
    <col min="16" max="16" width="1" style="4" customWidth="1"/>
    <col min="17" max="17" width="20.5703125" style="4" bestFit="1" customWidth="1"/>
    <col min="18" max="18" width="1" style="4" customWidth="1"/>
    <col min="19" max="19" width="9.140625" style="4" customWidth="1"/>
    <col min="20" max="16384" width="9.140625" style="4"/>
  </cols>
  <sheetData>
    <row r="2" spans="1:18" ht="30">
      <c r="A2" s="193" t="s">
        <v>67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</row>
    <row r="3" spans="1:18" ht="30">
      <c r="A3" s="193" t="str">
        <f>'سرمایه‌گذاری در سهام '!A3:U3</f>
        <v>صورت وضعیت درآمدها</v>
      </c>
      <c r="B3" s="193"/>
      <c r="C3" s="193" t="s">
        <v>29</v>
      </c>
      <c r="D3" s="193" t="s">
        <v>29</v>
      </c>
      <c r="E3" s="193" t="s">
        <v>29</v>
      </c>
      <c r="F3" s="193" t="s">
        <v>29</v>
      </c>
      <c r="G3" s="193" t="s">
        <v>29</v>
      </c>
      <c r="H3" s="193"/>
      <c r="I3" s="193"/>
      <c r="J3" s="193"/>
      <c r="K3" s="193"/>
      <c r="L3" s="193"/>
      <c r="M3" s="193"/>
      <c r="N3" s="193"/>
      <c r="O3" s="193"/>
      <c r="P3" s="193"/>
      <c r="Q3" s="193"/>
    </row>
    <row r="4" spans="1:18" ht="30">
      <c r="A4" s="193" t="str">
        <f>'سرمایه‌گذاری در سهام '!A4:U4</f>
        <v>برای ماه منتهی به 1401/05/31</v>
      </c>
      <c r="B4" s="193"/>
      <c r="C4" s="193">
        <f>'سرمایه‌گذاری در سهام '!A4:U4</f>
        <v>0</v>
      </c>
      <c r="D4" s="193" t="s">
        <v>60</v>
      </c>
      <c r="E4" s="193" t="s">
        <v>60</v>
      </c>
      <c r="F4" s="193" t="s">
        <v>60</v>
      </c>
      <c r="G4" s="193" t="s">
        <v>60</v>
      </c>
      <c r="H4" s="193"/>
      <c r="I4" s="193"/>
      <c r="J4" s="193"/>
      <c r="K4" s="193"/>
      <c r="L4" s="193"/>
      <c r="M4" s="193"/>
      <c r="N4" s="193"/>
      <c r="O4" s="193"/>
      <c r="P4" s="193"/>
      <c r="Q4" s="193"/>
    </row>
    <row r="5" spans="1:18" ht="30"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</row>
    <row r="6" spans="1:18" ht="32.25">
      <c r="A6" s="194" t="s">
        <v>82</v>
      </c>
      <c r="B6" s="194"/>
      <c r="C6" s="194"/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194"/>
      <c r="O6" s="194"/>
      <c r="P6" s="194"/>
      <c r="Q6" s="194"/>
    </row>
    <row r="7" spans="1:18" ht="32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8" spans="1:18" ht="30">
      <c r="A8" s="193" t="s">
        <v>33</v>
      </c>
      <c r="C8" s="193" t="str">
        <f>'درآمد ناشی از فروش '!C7:I7</f>
        <v>طی مرداد ماه</v>
      </c>
      <c r="D8" s="193" t="s">
        <v>31</v>
      </c>
      <c r="E8" s="193" t="s">
        <v>31</v>
      </c>
      <c r="F8" s="193" t="s">
        <v>31</v>
      </c>
      <c r="G8" s="193" t="s">
        <v>31</v>
      </c>
      <c r="H8" s="193" t="s">
        <v>31</v>
      </c>
      <c r="I8" s="193" t="s">
        <v>31</v>
      </c>
      <c r="K8" s="193" t="str">
        <f>'درآمد ناشی از فروش '!K7:Q7</f>
        <v>از ابتدای سال مالی تا پایان مرداد ماه</v>
      </c>
      <c r="L8" s="193" t="s">
        <v>32</v>
      </c>
      <c r="M8" s="193" t="s">
        <v>32</v>
      </c>
      <c r="N8" s="193" t="s">
        <v>32</v>
      </c>
      <c r="O8" s="193" t="s">
        <v>32</v>
      </c>
      <c r="P8" s="193" t="s">
        <v>32</v>
      </c>
      <c r="Q8" s="193" t="s">
        <v>32</v>
      </c>
    </row>
    <row r="9" spans="1:18" ht="90.75" thickBot="1">
      <c r="A9" s="193" t="s">
        <v>33</v>
      </c>
      <c r="C9" s="7" t="s">
        <v>61</v>
      </c>
      <c r="D9" s="8"/>
      <c r="E9" s="7" t="s">
        <v>50</v>
      </c>
      <c r="F9" s="8"/>
      <c r="G9" s="7" t="s">
        <v>51</v>
      </c>
      <c r="H9" s="8"/>
      <c r="I9" s="7" t="s">
        <v>62</v>
      </c>
      <c r="J9" s="8"/>
      <c r="K9" s="7" t="s">
        <v>61</v>
      </c>
      <c r="L9" s="8"/>
      <c r="M9" s="7" t="s">
        <v>50</v>
      </c>
      <c r="N9" s="8"/>
      <c r="O9" s="7" t="s">
        <v>51</v>
      </c>
      <c r="P9" s="8"/>
      <c r="Q9" s="7" t="s">
        <v>62</v>
      </c>
    </row>
    <row r="10" spans="1:18" ht="36" customHeight="1">
      <c r="A10" s="3"/>
      <c r="B10" s="1"/>
      <c r="C10" s="16" t="s">
        <v>111</v>
      </c>
      <c r="D10" s="16"/>
      <c r="E10" s="16">
        <v>0</v>
      </c>
      <c r="F10" s="16"/>
      <c r="G10" s="16">
        <v>0</v>
      </c>
      <c r="H10" s="16"/>
      <c r="I10" s="16">
        <v>0</v>
      </c>
      <c r="J10" s="16"/>
      <c r="K10" s="16">
        <v>0</v>
      </c>
      <c r="L10" s="16"/>
      <c r="M10" s="16">
        <v>0</v>
      </c>
      <c r="N10" s="16"/>
      <c r="O10" s="16">
        <v>0</v>
      </c>
      <c r="P10" s="16"/>
      <c r="Q10" s="16">
        <v>0</v>
      </c>
    </row>
    <row r="11" spans="1:18" ht="43.5" thickBot="1">
      <c r="C11" s="17">
        <f>SUM(C10:C10)</f>
        <v>0</v>
      </c>
      <c r="E11" s="17">
        <f t="shared" ref="E11:R11" si="0">SUM(E10:E10)</f>
        <v>0</v>
      </c>
      <c r="F11" s="16">
        <f t="shared" si="0"/>
        <v>0</v>
      </c>
      <c r="G11" s="17">
        <f t="shared" si="0"/>
        <v>0</v>
      </c>
      <c r="H11" s="16">
        <f t="shared" si="0"/>
        <v>0</v>
      </c>
      <c r="I11" s="17">
        <f t="shared" si="0"/>
        <v>0</v>
      </c>
      <c r="J11" s="4">
        <f t="shared" si="0"/>
        <v>0</v>
      </c>
      <c r="K11" s="17">
        <f t="shared" si="0"/>
        <v>0</v>
      </c>
      <c r="L11" s="16">
        <f t="shared" si="0"/>
        <v>0</v>
      </c>
      <c r="M11" s="17">
        <f t="shared" si="0"/>
        <v>0</v>
      </c>
      <c r="N11" s="16">
        <f t="shared" si="0"/>
        <v>0</v>
      </c>
      <c r="O11" s="17">
        <f t="shared" si="0"/>
        <v>0</v>
      </c>
      <c r="P11" s="4">
        <f t="shared" si="0"/>
        <v>0</v>
      </c>
      <c r="Q11" s="17">
        <f t="shared" si="0"/>
        <v>0</v>
      </c>
      <c r="R11" s="9">
        <f t="shared" si="0"/>
        <v>0</v>
      </c>
    </row>
    <row r="12" spans="1:18" ht="28.5" thickTop="1"/>
    <row r="13" spans="1:18">
      <c r="M13" s="13"/>
    </row>
    <row r="14" spans="1:18">
      <c r="M14" s="13"/>
    </row>
    <row r="15" spans="1:18">
      <c r="M15" s="13"/>
    </row>
    <row r="16" spans="1:18">
      <c r="M16" s="13"/>
    </row>
    <row r="17" spans="13:13">
      <c r="M17" s="13"/>
    </row>
    <row r="18" spans="13:13">
      <c r="M18" s="13"/>
    </row>
    <row r="19" spans="13:13">
      <c r="M19" s="13"/>
    </row>
    <row r="20" spans="13:13">
      <c r="M20" s="13"/>
    </row>
    <row r="21" spans="13:13">
      <c r="M21" s="13"/>
    </row>
    <row r="22" spans="13:13">
      <c r="M22" s="13"/>
    </row>
    <row r="23" spans="13:13">
      <c r="M23" s="13"/>
    </row>
    <row r="24" spans="13:13">
      <c r="M24" s="13"/>
    </row>
    <row r="25" spans="13:13">
      <c r="M25" s="13"/>
    </row>
    <row r="26" spans="13:13">
      <c r="M26" s="13"/>
    </row>
    <row r="27" spans="13:13">
      <c r="M27" s="13"/>
    </row>
    <row r="28" spans="13:13">
      <c r="M28" s="13"/>
    </row>
    <row r="29" spans="13:13">
      <c r="M29" s="13"/>
    </row>
    <row r="30" spans="13:13">
      <c r="M30" s="13"/>
    </row>
    <row r="31" spans="13:13">
      <c r="M31" s="13"/>
    </row>
    <row r="32" spans="13:13">
      <c r="M32" s="13"/>
    </row>
    <row r="33" spans="13:13">
      <c r="M33" s="13"/>
    </row>
    <row r="34" spans="13:13">
      <c r="M34" s="13"/>
    </row>
    <row r="35" spans="13:13">
      <c r="M35" s="13"/>
    </row>
    <row r="36" spans="13:13">
      <c r="M36" s="13"/>
    </row>
    <row r="37" spans="13:13">
      <c r="M37" s="13"/>
    </row>
    <row r="38" spans="13:13">
      <c r="M38" s="13"/>
    </row>
    <row r="39" spans="13:13">
      <c r="M39" s="13"/>
    </row>
    <row r="40" spans="13:13">
      <c r="M40" s="13"/>
    </row>
    <row r="41" spans="13:13">
      <c r="M41" s="13"/>
    </row>
    <row r="42" spans="13:13">
      <c r="M42" s="13"/>
    </row>
  </sheetData>
  <mergeCells count="7">
    <mergeCell ref="A2:Q2"/>
    <mergeCell ref="A3:Q3"/>
    <mergeCell ref="A4:Q4"/>
    <mergeCell ref="A8:A9"/>
    <mergeCell ref="C8:I8"/>
    <mergeCell ref="K8:Q8"/>
    <mergeCell ref="A6:Q6"/>
  </mergeCells>
  <pageMargins left="0.7" right="0.7" top="0.75" bottom="0.75" header="0.3" footer="0.3"/>
  <pageSetup paperSize="9" scale="6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2:N39"/>
  <sheetViews>
    <sheetView rightToLeft="1" view="pageBreakPreview" zoomScale="90" zoomScaleNormal="100" zoomScaleSheetLayoutView="90" workbookViewId="0">
      <selection activeCell="I8" sqref="I8:K8"/>
    </sheetView>
  </sheetViews>
  <sheetFormatPr defaultColWidth="9.140625" defaultRowHeight="22.5"/>
  <cols>
    <col min="1" max="1" width="26.140625" style="25" bestFit="1" customWidth="1"/>
    <col min="2" max="2" width="1" style="25" customWidth="1"/>
    <col min="3" max="3" width="31" style="25" bestFit="1" customWidth="1"/>
    <col min="4" max="4" width="1" style="25" customWidth="1"/>
    <col min="5" max="5" width="32.5703125" style="25" bestFit="1" customWidth="1"/>
    <col min="6" max="6" width="1" style="25" customWidth="1"/>
    <col min="7" max="7" width="10" style="90" customWidth="1"/>
    <col min="8" max="8" width="1" style="25" customWidth="1"/>
    <col min="9" max="9" width="32.5703125" style="25" bestFit="1" customWidth="1"/>
    <col min="10" max="10" width="1" style="25" customWidth="1"/>
    <col min="11" max="11" width="10.28515625" style="90" customWidth="1"/>
    <col min="12" max="12" width="1" style="25" customWidth="1"/>
    <col min="13" max="13" width="9.140625" style="25" customWidth="1"/>
    <col min="14" max="16384" width="9.140625" style="25"/>
  </cols>
  <sheetData>
    <row r="2" spans="1:14" ht="24">
      <c r="A2" s="195" t="s">
        <v>67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</row>
    <row r="3" spans="1:14" ht="24">
      <c r="A3" s="195" t="str">
        <f>'سرمایه‌گذاری در اوراق بهادار '!A3:Q3</f>
        <v>صورت وضعیت درآمدها</v>
      </c>
      <c r="B3" s="195" t="s">
        <v>29</v>
      </c>
      <c r="C3" s="195" t="s">
        <v>29</v>
      </c>
      <c r="D3" s="195" t="s">
        <v>29</v>
      </c>
      <c r="E3" s="195" t="s">
        <v>29</v>
      </c>
      <c r="F3" s="195" t="s">
        <v>29</v>
      </c>
      <c r="G3" s="195"/>
      <c r="H3" s="195"/>
      <c r="I3" s="195"/>
      <c r="J3" s="195"/>
      <c r="K3" s="195"/>
      <c r="L3" s="195"/>
      <c r="M3" s="195"/>
    </row>
    <row r="4" spans="1:14" ht="26.25">
      <c r="A4" s="173" t="str">
        <f>'سرمایه‌گذاری در اوراق بهادار '!A4:Q4</f>
        <v>برای ماه منتهی به 1401/05/31</v>
      </c>
      <c r="B4" s="173" t="s">
        <v>97</v>
      </c>
      <c r="C4" s="173" t="s">
        <v>2</v>
      </c>
      <c r="D4" s="173" t="s">
        <v>2</v>
      </c>
      <c r="E4" s="173" t="s">
        <v>2</v>
      </c>
      <c r="F4" s="173" t="s">
        <v>2</v>
      </c>
      <c r="G4" s="173"/>
      <c r="H4" s="173"/>
      <c r="I4" s="173"/>
      <c r="J4" s="173"/>
      <c r="K4" s="173"/>
      <c r="L4" s="173"/>
      <c r="M4" s="173"/>
      <c r="N4" s="28"/>
    </row>
    <row r="5" spans="1:14" ht="24">
      <c r="B5" s="162"/>
      <c r="C5" s="162"/>
      <c r="D5" s="162"/>
      <c r="E5" s="162"/>
      <c r="F5" s="162"/>
      <c r="G5" s="162"/>
      <c r="H5" s="162"/>
      <c r="I5" s="162"/>
    </row>
    <row r="6" spans="1:14" ht="28.5">
      <c r="A6" s="197" t="s">
        <v>81</v>
      </c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7"/>
    </row>
    <row r="7" spans="1:14" ht="28.5">
      <c r="A7" s="164"/>
      <c r="B7" s="164"/>
      <c r="C7" s="164"/>
      <c r="D7" s="164"/>
      <c r="E7" s="164"/>
      <c r="F7" s="164"/>
      <c r="G7" s="87"/>
      <c r="H7" s="164"/>
      <c r="I7" s="164"/>
      <c r="J7" s="164"/>
      <c r="K7" s="87"/>
      <c r="L7" s="164"/>
    </row>
    <row r="8" spans="1:14" ht="24.75" thickBot="1">
      <c r="A8" s="196" t="s">
        <v>53</v>
      </c>
      <c r="B8" s="196" t="s">
        <v>53</v>
      </c>
      <c r="C8" s="196" t="s">
        <v>53</v>
      </c>
      <c r="E8" s="196" t="s">
        <v>137</v>
      </c>
      <c r="F8" s="196" t="s">
        <v>31</v>
      </c>
      <c r="G8" s="196" t="s">
        <v>31</v>
      </c>
      <c r="I8" s="196" t="s">
        <v>138</v>
      </c>
      <c r="J8" s="196" t="s">
        <v>32</v>
      </c>
      <c r="K8" s="196" t="s">
        <v>32</v>
      </c>
    </row>
    <row r="9" spans="1:14" ht="48" thickBot="1">
      <c r="A9" s="26" t="s">
        <v>54</v>
      </c>
      <c r="C9" s="26" t="s">
        <v>19</v>
      </c>
      <c r="E9" s="26" t="s">
        <v>55</v>
      </c>
      <c r="G9" s="27" t="s">
        <v>56</v>
      </c>
      <c r="I9" s="26" t="s">
        <v>55</v>
      </c>
      <c r="K9" s="27" t="s">
        <v>56</v>
      </c>
    </row>
    <row r="10" spans="1:14" ht="24.75">
      <c r="A10" s="95" t="s">
        <v>26</v>
      </c>
      <c r="B10" s="95"/>
      <c r="C10" s="95" t="s">
        <v>27</v>
      </c>
      <c r="D10" s="95"/>
      <c r="E10" s="95">
        <v>61900</v>
      </c>
      <c r="F10" s="62"/>
      <c r="G10" s="88">
        <f>E10/$E$13</f>
        <v>1.4354524569334115E-3</v>
      </c>
      <c r="H10" s="62"/>
      <c r="I10" s="95">
        <v>370826</v>
      </c>
      <c r="J10" s="62"/>
      <c r="K10" s="88">
        <f>I10/$I$13</f>
        <v>1.3220434932223319E-3</v>
      </c>
    </row>
    <row r="11" spans="1:14" ht="24.75">
      <c r="A11" s="95" t="s">
        <v>63</v>
      </c>
      <c r="B11" s="95"/>
      <c r="C11" s="95" t="s">
        <v>64</v>
      </c>
      <c r="D11" s="95"/>
      <c r="E11" s="95">
        <v>42365853</v>
      </c>
      <c r="F11" s="62"/>
      <c r="G11" s="88">
        <f>E11/$E$13</f>
        <v>0.98245828398917201</v>
      </c>
      <c r="H11" s="62"/>
      <c r="I11" s="95">
        <v>278666843</v>
      </c>
      <c r="J11" s="62"/>
      <c r="K11" s="88">
        <f>I11/$I$13</f>
        <v>0.99348396974580833</v>
      </c>
    </row>
    <row r="12" spans="1:14" ht="24.75">
      <c r="A12" s="95" t="s">
        <v>108</v>
      </c>
      <c r="B12" s="95"/>
      <c r="C12" s="95" t="s">
        <v>109</v>
      </c>
      <c r="D12" s="95"/>
      <c r="E12" s="95">
        <v>694539</v>
      </c>
      <c r="F12" s="62"/>
      <c r="G12" s="88">
        <f>E12/$E$13</f>
        <v>1.6106263553894586E-2</v>
      </c>
      <c r="H12" s="62"/>
      <c r="I12" s="95">
        <v>1456885</v>
      </c>
      <c r="J12" s="62"/>
      <c r="K12" s="88">
        <f>I12/$I$13</f>
        <v>5.1939867609693416E-3</v>
      </c>
    </row>
    <row r="13" spans="1:14" s="28" customFormat="1" ht="36.75" customHeight="1" thickBot="1">
      <c r="E13" s="63">
        <f t="shared" ref="E13:L13" si="0">SUM(E10:E12)</f>
        <v>43122292</v>
      </c>
      <c r="F13" s="62">
        <f t="shared" si="0"/>
        <v>0</v>
      </c>
      <c r="G13" s="89">
        <f t="shared" si="0"/>
        <v>1</v>
      </c>
      <c r="H13" s="62">
        <f t="shared" si="0"/>
        <v>0</v>
      </c>
      <c r="I13" s="63">
        <f t="shared" si="0"/>
        <v>280494554</v>
      </c>
      <c r="J13" s="62">
        <f t="shared" si="0"/>
        <v>0</v>
      </c>
      <c r="K13" s="89">
        <f t="shared" si="0"/>
        <v>1</v>
      </c>
      <c r="L13" s="28">
        <f t="shared" si="0"/>
        <v>0</v>
      </c>
      <c r="M13" s="61"/>
    </row>
    <row r="14" spans="1:14" ht="23.25" thickTop="1">
      <c r="M14" s="29"/>
    </row>
    <row r="15" spans="1:14">
      <c r="M15" s="29"/>
    </row>
    <row r="16" spans="1:14">
      <c r="M16" s="29"/>
    </row>
    <row r="17" spans="13:13">
      <c r="M17" s="29"/>
    </row>
    <row r="18" spans="13:13">
      <c r="M18" s="29"/>
    </row>
    <row r="19" spans="13:13">
      <c r="M19" s="29"/>
    </row>
    <row r="20" spans="13:13">
      <c r="M20" s="29"/>
    </row>
    <row r="21" spans="13:13">
      <c r="M21" s="29"/>
    </row>
    <row r="22" spans="13:13">
      <c r="M22" s="29"/>
    </row>
    <row r="23" spans="13:13">
      <c r="M23" s="29"/>
    </row>
    <row r="24" spans="13:13">
      <c r="M24" s="29"/>
    </row>
    <row r="25" spans="13:13">
      <c r="M25" s="29"/>
    </row>
    <row r="26" spans="13:13">
      <c r="M26" s="29"/>
    </row>
    <row r="27" spans="13:13">
      <c r="M27" s="29"/>
    </row>
    <row r="28" spans="13:13">
      <c r="M28" s="29"/>
    </row>
    <row r="29" spans="13:13">
      <c r="M29" s="29"/>
    </row>
    <row r="30" spans="13:13">
      <c r="M30" s="29"/>
    </row>
    <row r="31" spans="13:13">
      <c r="M31" s="29"/>
    </row>
    <row r="32" spans="13:13">
      <c r="M32" s="29"/>
    </row>
    <row r="33" spans="13:13">
      <c r="M33" s="29"/>
    </row>
    <row r="34" spans="13:13">
      <c r="M34" s="29"/>
    </row>
    <row r="35" spans="13:13">
      <c r="M35" s="29"/>
    </row>
    <row r="36" spans="13:13">
      <c r="M36" s="29"/>
    </row>
    <row r="37" spans="13:13">
      <c r="M37" s="29"/>
    </row>
    <row r="38" spans="13:13">
      <c r="M38" s="29"/>
    </row>
    <row r="39" spans="13:13">
      <c r="M39" s="29"/>
    </row>
  </sheetData>
  <mergeCells count="7">
    <mergeCell ref="A2:M2"/>
    <mergeCell ref="A3:M3"/>
    <mergeCell ref="A4:M4"/>
    <mergeCell ref="I8:K8"/>
    <mergeCell ref="A8:C8"/>
    <mergeCell ref="E8:G8"/>
    <mergeCell ref="A6:L6"/>
  </mergeCells>
  <pageMargins left="0.7" right="0.7" top="0.75" bottom="0.75" header="0.3" footer="0.3"/>
  <pageSetup paperSize="9" scale="6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2:M43"/>
  <sheetViews>
    <sheetView rightToLeft="1" view="pageBreakPreview" zoomScaleNormal="100" zoomScaleSheetLayoutView="100" workbookViewId="0">
      <selection activeCell="C10" sqref="C10"/>
    </sheetView>
  </sheetViews>
  <sheetFormatPr defaultColWidth="12.140625" defaultRowHeight="22.5"/>
  <cols>
    <col min="1" max="1" width="42.42578125" style="25" bestFit="1" customWidth="1"/>
    <col min="2" max="2" width="2.5703125" style="25" customWidth="1"/>
    <col min="3" max="3" width="19" style="25" bestFit="1" customWidth="1"/>
    <col min="4" max="4" width="0.7109375" style="25" customWidth="1"/>
    <col min="5" max="5" width="19.85546875" style="25" customWidth="1"/>
    <col min="6" max="16384" width="12.140625" style="25"/>
  </cols>
  <sheetData>
    <row r="2" spans="1:13" ht="24">
      <c r="A2" s="195" t="s">
        <v>67</v>
      </c>
      <c r="B2" s="195"/>
      <c r="C2" s="195"/>
      <c r="D2" s="195"/>
      <c r="E2" s="195"/>
    </row>
    <row r="3" spans="1:13" ht="24">
      <c r="A3" s="195" t="s">
        <v>29</v>
      </c>
      <c r="B3" s="195" t="s">
        <v>29</v>
      </c>
      <c r="C3" s="195" t="s">
        <v>29</v>
      </c>
      <c r="D3" s="195" t="s">
        <v>29</v>
      </c>
      <c r="E3" s="195"/>
    </row>
    <row r="4" spans="1:13" ht="24">
      <c r="A4" s="195" t="str">
        <f>'درآمد سپرده بانکی '!A4:M4</f>
        <v>برای ماه منتهی به 1401/05/31</v>
      </c>
      <c r="B4" s="195" t="s">
        <v>2</v>
      </c>
      <c r="C4" s="195" t="s">
        <v>2</v>
      </c>
      <c r="D4" s="195" t="s">
        <v>2</v>
      </c>
      <c r="E4" s="195"/>
    </row>
    <row r="5" spans="1:13" ht="24">
      <c r="A5" s="162"/>
      <c r="B5" s="162"/>
      <c r="C5" s="162"/>
      <c r="D5" s="162"/>
      <c r="E5" s="162"/>
    </row>
    <row r="6" spans="1:13" ht="28.5">
      <c r="A6" s="197" t="s">
        <v>83</v>
      </c>
      <c r="B6" s="197"/>
      <c r="C6" s="197"/>
      <c r="D6" s="197"/>
      <c r="E6" s="197"/>
    </row>
    <row r="7" spans="1:13" ht="28.5">
      <c r="A7" s="164"/>
      <c r="B7" s="164"/>
      <c r="C7" s="164"/>
      <c r="D7" s="164"/>
      <c r="E7" s="164"/>
    </row>
    <row r="8" spans="1:13" ht="48.75" thickBot="1">
      <c r="A8" s="198" t="s">
        <v>57</v>
      </c>
      <c r="C8" s="163" t="s">
        <v>137</v>
      </c>
      <c r="E8" s="203" t="s">
        <v>138</v>
      </c>
    </row>
    <row r="9" spans="1:13" ht="24.75" thickBot="1">
      <c r="A9" s="196" t="s">
        <v>57</v>
      </c>
      <c r="C9" s="163" t="s">
        <v>22</v>
      </c>
      <c r="E9" s="163" t="s">
        <v>22</v>
      </c>
    </row>
    <row r="10" spans="1:13" ht="24">
      <c r="A10" s="103" t="s">
        <v>66</v>
      </c>
      <c r="C10" s="135">
        <v>45321708</v>
      </c>
      <c r="E10" s="135">
        <v>224207516</v>
      </c>
    </row>
    <row r="11" spans="1:13" ht="24" hidden="1">
      <c r="A11" s="103" t="s">
        <v>105</v>
      </c>
      <c r="C11" s="135">
        <v>0</v>
      </c>
      <c r="E11" s="135">
        <v>0</v>
      </c>
    </row>
    <row r="12" spans="1:13" ht="24">
      <c r="A12" s="103" t="s">
        <v>106</v>
      </c>
      <c r="C12" s="135">
        <v>25149904</v>
      </c>
      <c r="E12" s="135">
        <v>196254124</v>
      </c>
    </row>
    <row r="13" spans="1:13" ht="27" thickBot="1">
      <c r="A13" s="103" t="s">
        <v>38</v>
      </c>
      <c r="C13" s="104">
        <f>SUM(C10:C12)</f>
        <v>70471612</v>
      </c>
      <c r="D13" s="28"/>
      <c r="E13" s="105">
        <f>SUM(E10:E12)</f>
        <v>420461640</v>
      </c>
    </row>
    <row r="14" spans="1:13" ht="23.25" thickTop="1">
      <c r="M14" s="29"/>
    </row>
    <row r="15" spans="1:13">
      <c r="M15" s="29"/>
    </row>
    <row r="16" spans="1:13">
      <c r="C16" s="144"/>
      <c r="M16" s="29"/>
    </row>
    <row r="17" spans="3:13">
      <c r="C17" s="144"/>
      <c r="M17" s="29"/>
    </row>
    <row r="18" spans="3:13">
      <c r="C18" s="135"/>
      <c r="M18" s="29"/>
    </row>
    <row r="19" spans="3:13">
      <c r="M19" s="29"/>
    </row>
    <row r="20" spans="3:13">
      <c r="M20" s="29"/>
    </row>
    <row r="21" spans="3:13">
      <c r="M21" s="29"/>
    </row>
    <row r="22" spans="3:13">
      <c r="M22" s="29"/>
    </row>
    <row r="23" spans="3:13">
      <c r="M23" s="29"/>
    </row>
    <row r="24" spans="3:13">
      <c r="M24" s="29"/>
    </row>
    <row r="25" spans="3:13">
      <c r="M25" s="29"/>
    </row>
    <row r="26" spans="3:13">
      <c r="M26" s="29"/>
    </row>
    <row r="27" spans="3:13">
      <c r="M27" s="29"/>
    </row>
    <row r="28" spans="3:13">
      <c r="M28" s="29"/>
    </row>
    <row r="29" spans="3:13">
      <c r="M29" s="29"/>
    </row>
    <row r="30" spans="3:13">
      <c r="M30" s="29"/>
    </row>
    <row r="31" spans="3:13">
      <c r="M31" s="29"/>
    </row>
    <row r="32" spans="3:13">
      <c r="M32" s="29"/>
    </row>
    <row r="33" spans="13:13">
      <c r="M33" s="29"/>
    </row>
    <row r="34" spans="13:13">
      <c r="M34" s="29"/>
    </row>
    <row r="35" spans="13:13">
      <c r="M35" s="29"/>
    </row>
    <row r="36" spans="13:13">
      <c r="M36" s="29"/>
    </row>
    <row r="37" spans="13:13">
      <c r="M37" s="29"/>
    </row>
    <row r="38" spans="13:13">
      <c r="M38" s="29"/>
    </row>
    <row r="39" spans="13:13">
      <c r="M39" s="29"/>
    </row>
    <row r="40" spans="13:13">
      <c r="M40" s="29"/>
    </row>
    <row r="41" spans="13:13">
      <c r="M41" s="29"/>
    </row>
    <row r="42" spans="13:13">
      <c r="M42" s="29"/>
    </row>
    <row r="43" spans="13:13">
      <c r="M43" s="29"/>
    </row>
  </sheetData>
  <mergeCells count="5">
    <mergeCell ref="A8:A9"/>
    <mergeCell ref="A2:E2"/>
    <mergeCell ref="A3:E3"/>
    <mergeCell ref="A4:E4"/>
    <mergeCell ref="A6:E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B42"/>
  <sheetViews>
    <sheetView rightToLeft="1" view="pageBreakPreview" zoomScale="50" zoomScaleNormal="60" zoomScaleSheetLayoutView="50" workbookViewId="0">
      <pane xSplit="1" topLeftCell="B1" activePane="topRight" state="frozen"/>
      <selection activeCell="A7" sqref="A7"/>
      <selection pane="topRight" activeCell="E23" sqref="E23:E24"/>
    </sheetView>
  </sheetViews>
  <sheetFormatPr defaultColWidth="9.140625" defaultRowHeight="31.5"/>
  <cols>
    <col min="1" max="1" width="51.7109375" style="64" customWidth="1"/>
    <col min="2" max="2" width="1" style="64" customWidth="1"/>
    <col min="3" max="3" width="20.5703125" style="77" customWidth="1"/>
    <col min="4" max="4" width="1" style="64" customWidth="1"/>
    <col min="5" max="5" width="31.28515625" style="64" customWidth="1"/>
    <col min="6" max="6" width="0.7109375" style="64" customWidth="1"/>
    <col min="7" max="7" width="30" style="64" customWidth="1"/>
    <col min="8" max="8" width="1.140625" style="64" customWidth="1"/>
    <col min="9" max="9" width="28.42578125" style="77" customWidth="1"/>
    <col min="10" max="10" width="1.42578125" style="64" customWidth="1"/>
    <col min="11" max="11" width="33.42578125" style="64" customWidth="1"/>
    <col min="12" max="12" width="0.7109375" style="64" customWidth="1"/>
    <col min="13" max="13" width="20.85546875" style="77" customWidth="1"/>
    <col min="14" max="14" width="0.85546875" style="64" customWidth="1"/>
    <col min="15" max="15" width="29.85546875" style="64" customWidth="1"/>
    <col min="16" max="16" width="1" style="64" customWidth="1"/>
    <col min="17" max="17" width="20.5703125" style="77" bestFit="1" customWidth="1"/>
    <col min="18" max="18" width="1" style="64" customWidth="1"/>
    <col min="19" max="19" width="18.140625" style="64" bestFit="1" customWidth="1"/>
    <col min="20" max="20" width="1" style="64" customWidth="1"/>
    <col min="21" max="21" width="33" style="64" customWidth="1"/>
    <col min="22" max="22" width="0.85546875" style="64" customWidth="1"/>
    <col min="23" max="23" width="32.7109375" style="64" customWidth="1"/>
    <col min="24" max="24" width="1" style="64" customWidth="1"/>
    <col min="25" max="25" width="19.5703125" style="77" customWidth="1"/>
    <col min="26" max="26" width="1.85546875" style="64" customWidth="1"/>
    <col min="27" max="27" width="32.7109375" style="64" bestFit="1" customWidth="1"/>
    <col min="28" max="28" width="28.28515625" style="64" bestFit="1" customWidth="1"/>
    <col min="29" max="16384" width="9.140625" style="64"/>
  </cols>
  <sheetData>
    <row r="2" spans="1:28" ht="47.25" customHeight="1">
      <c r="A2" s="169" t="s">
        <v>67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</row>
    <row r="3" spans="1:28" ht="47.25" customHeight="1">
      <c r="A3" s="169" t="s">
        <v>94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</row>
    <row r="4" spans="1:28" ht="47.25" customHeight="1">
      <c r="A4" s="169" t="s">
        <v>142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</row>
    <row r="5" spans="1:28" ht="47.25" customHeight="1">
      <c r="A5" s="65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</row>
    <row r="6" spans="1:28" s="66" customFormat="1" ht="47.25" customHeight="1">
      <c r="A6" s="160" t="s">
        <v>68</v>
      </c>
      <c r="B6" s="160"/>
      <c r="C6" s="75"/>
      <c r="D6" s="160"/>
      <c r="E6" s="160"/>
      <c r="F6" s="160"/>
      <c r="G6" s="160"/>
      <c r="H6" s="160"/>
      <c r="I6" s="75"/>
      <c r="J6" s="160"/>
      <c r="K6" s="160"/>
      <c r="L6" s="160"/>
      <c r="M6" s="75"/>
      <c r="N6" s="160"/>
      <c r="O6" s="160"/>
      <c r="P6" s="160"/>
      <c r="Q6" s="75"/>
      <c r="R6" s="160"/>
      <c r="S6" s="160"/>
      <c r="T6" s="160"/>
      <c r="U6" s="160"/>
      <c r="V6" s="160"/>
      <c r="W6" s="160"/>
      <c r="Y6" s="78"/>
    </row>
    <row r="7" spans="1:28" s="66" customFormat="1" ht="47.25" customHeight="1">
      <c r="A7" s="160" t="s">
        <v>69</v>
      </c>
      <c r="B7" s="160"/>
      <c r="C7" s="75"/>
      <c r="D7" s="160"/>
      <c r="E7" s="160"/>
      <c r="F7" s="160"/>
      <c r="G7" s="160"/>
      <c r="H7" s="160"/>
      <c r="I7" s="75"/>
      <c r="J7" s="160"/>
      <c r="K7" s="160"/>
      <c r="L7" s="160"/>
      <c r="M7" s="75"/>
      <c r="N7" s="160"/>
      <c r="O7" s="160"/>
      <c r="P7" s="160"/>
      <c r="Q7" s="75"/>
      <c r="R7" s="160"/>
      <c r="S7" s="160"/>
      <c r="T7" s="160"/>
      <c r="U7" s="160"/>
      <c r="V7" s="160"/>
      <c r="W7" s="160"/>
      <c r="Y7" s="78"/>
    </row>
    <row r="8" spans="1:28">
      <c r="C8" s="76"/>
      <c r="D8" s="67"/>
      <c r="E8" s="67"/>
      <c r="F8" s="67"/>
      <c r="G8" s="67"/>
      <c r="I8" s="76"/>
      <c r="J8" s="67"/>
      <c r="K8" s="67"/>
      <c r="L8" s="67"/>
      <c r="M8" s="76"/>
      <c r="N8" s="67"/>
      <c r="O8" s="67"/>
      <c r="P8" s="67"/>
      <c r="Q8" s="76"/>
      <c r="R8" s="67"/>
      <c r="S8" s="67"/>
      <c r="T8" s="67"/>
      <c r="U8" s="67"/>
      <c r="V8" s="67"/>
      <c r="W8" s="67"/>
      <c r="X8" s="67"/>
      <c r="Y8" s="76"/>
    </row>
    <row r="9" spans="1:28" ht="40.5" customHeight="1">
      <c r="A9" s="167" t="s">
        <v>3</v>
      </c>
      <c r="C9" s="168" t="s">
        <v>129</v>
      </c>
      <c r="D9" s="168" t="s">
        <v>101</v>
      </c>
      <c r="E9" s="168" t="s">
        <v>101</v>
      </c>
      <c r="F9" s="168" t="s">
        <v>101</v>
      </c>
      <c r="G9" s="168" t="s">
        <v>101</v>
      </c>
      <c r="I9" s="168" t="s">
        <v>4</v>
      </c>
      <c r="J9" s="168" t="s">
        <v>4</v>
      </c>
      <c r="K9" s="168" t="s">
        <v>4</v>
      </c>
      <c r="L9" s="168" t="s">
        <v>4</v>
      </c>
      <c r="M9" s="168" t="s">
        <v>4</v>
      </c>
      <c r="N9" s="168" t="s">
        <v>4</v>
      </c>
      <c r="O9" s="168" t="s">
        <v>4</v>
      </c>
      <c r="Q9" s="168" t="s">
        <v>135</v>
      </c>
      <c r="R9" s="168" t="s">
        <v>102</v>
      </c>
      <c r="S9" s="168" t="s">
        <v>102</v>
      </c>
      <c r="T9" s="168" t="s">
        <v>102</v>
      </c>
      <c r="U9" s="168" t="s">
        <v>102</v>
      </c>
      <c r="V9" s="168" t="s">
        <v>102</v>
      </c>
      <c r="W9" s="168" t="s">
        <v>102</v>
      </c>
      <c r="X9" s="168" t="s">
        <v>102</v>
      </c>
      <c r="Y9" s="168" t="s">
        <v>102</v>
      </c>
    </row>
    <row r="10" spans="1:28" ht="33.75" customHeight="1">
      <c r="A10" s="167" t="s">
        <v>3</v>
      </c>
      <c r="C10" s="172" t="s">
        <v>6</v>
      </c>
      <c r="E10" s="172" t="s">
        <v>7</v>
      </c>
      <c r="G10" s="172" t="s">
        <v>8</v>
      </c>
      <c r="I10" s="167" t="s">
        <v>9</v>
      </c>
      <c r="J10" s="167" t="s">
        <v>9</v>
      </c>
      <c r="K10" s="167" t="s">
        <v>9</v>
      </c>
      <c r="M10" s="167" t="s">
        <v>10</v>
      </c>
      <c r="N10" s="167" t="s">
        <v>10</v>
      </c>
      <c r="O10" s="167" t="s">
        <v>10</v>
      </c>
      <c r="Q10" s="172" t="s">
        <v>6</v>
      </c>
      <c r="S10" s="172" t="s">
        <v>11</v>
      </c>
      <c r="U10" s="172" t="s">
        <v>7</v>
      </c>
      <c r="V10" s="172"/>
      <c r="W10" s="172" t="s">
        <v>8</v>
      </c>
      <c r="Y10" s="170" t="s">
        <v>12</v>
      </c>
    </row>
    <row r="11" spans="1:28" ht="60.75" customHeight="1">
      <c r="A11" s="167" t="s">
        <v>3</v>
      </c>
      <c r="C11" s="168" t="s">
        <v>6</v>
      </c>
      <c r="E11" s="168" t="s">
        <v>7</v>
      </c>
      <c r="G11" s="168" t="s">
        <v>8</v>
      </c>
      <c r="I11" s="155" t="s">
        <v>6</v>
      </c>
      <c r="K11" s="155" t="s">
        <v>7</v>
      </c>
      <c r="M11" s="155" t="s">
        <v>6</v>
      </c>
      <c r="O11" s="155" t="s">
        <v>13</v>
      </c>
      <c r="Q11" s="168" t="s">
        <v>6</v>
      </c>
      <c r="S11" s="168" t="s">
        <v>11</v>
      </c>
      <c r="U11" s="168" t="s">
        <v>7</v>
      </c>
      <c r="V11" s="168"/>
      <c r="W11" s="168"/>
      <c r="Y11" s="171" t="s">
        <v>12</v>
      </c>
      <c r="AA11" s="140">
        <v>1978425019947</v>
      </c>
      <c r="AB11" s="141" t="s">
        <v>115</v>
      </c>
    </row>
    <row r="12" spans="1:28" ht="41.25" customHeight="1">
      <c r="A12" s="136" t="s">
        <v>103</v>
      </c>
      <c r="B12" s="137"/>
      <c r="C12" s="138">
        <v>35000000</v>
      </c>
      <c r="D12" s="137"/>
      <c r="E12" s="138">
        <v>151657308745</v>
      </c>
      <c r="F12" s="137"/>
      <c r="G12" s="138">
        <v>142646175000</v>
      </c>
      <c r="H12" s="137"/>
      <c r="I12" s="138">
        <v>0</v>
      </c>
      <c r="J12" s="137"/>
      <c r="K12" s="138">
        <v>0</v>
      </c>
      <c r="L12" s="137"/>
      <c r="M12" s="138">
        <v>0</v>
      </c>
      <c r="N12" s="137"/>
      <c r="O12" s="138">
        <v>0</v>
      </c>
      <c r="P12" s="137"/>
      <c r="Q12" s="138">
        <v>35000000</v>
      </c>
      <c r="R12" s="137"/>
      <c r="S12" s="138">
        <v>4150</v>
      </c>
      <c r="T12" s="137"/>
      <c r="U12" s="138">
        <v>151657308745</v>
      </c>
      <c r="V12" s="137"/>
      <c r="W12" s="138">
        <v>144385762500</v>
      </c>
      <c r="Y12" s="79">
        <f>W12/$AA$11</f>
        <v>7.298015393268123E-2</v>
      </c>
      <c r="AA12" s="144"/>
      <c r="AB12" s="139"/>
    </row>
    <row r="13" spans="1:28" ht="41.25" customHeight="1">
      <c r="A13" s="136" t="s">
        <v>119</v>
      </c>
      <c r="B13" s="137"/>
      <c r="C13" s="138">
        <v>14000000</v>
      </c>
      <c r="D13" s="137"/>
      <c r="E13" s="138">
        <v>119253615788</v>
      </c>
      <c r="F13" s="137"/>
      <c r="G13" s="138">
        <v>113421105000</v>
      </c>
      <c r="H13" s="137"/>
      <c r="I13" s="138">
        <v>0</v>
      </c>
      <c r="J13" s="137"/>
      <c r="K13" s="138">
        <v>0</v>
      </c>
      <c r="L13" s="137"/>
      <c r="M13" s="138">
        <v>-1000000</v>
      </c>
      <c r="N13" s="137"/>
      <c r="O13" s="138">
        <v>8459365500</v>
      </c>
      <c r="P13" s="137"/>
      <c r="Q13" s="138">
        <v>13000000</v>
      </c>
      <c r="R13" s="137"/>
      <c r="S13" s="138">
        <v>7080</v>
      </c>
      <c r="T13" s="137"/>
      <c r="U13" s="138">
        <v>110735500373</v>
      </c>
      <c r="V13" s="137"/>
      <c r="W13" s="138">
        <v>91492362000</v>
      </c>
      <c r="Y13" s="79">
        <f t="shared" ref="Y13:Y34" si="0">W13/$AA$11</f>
        <v>4.624504900491553E-2</v>
      </c>
      <c r="AA13" s="144"/>
      <c r="AB13" s="139"/>
    </row>
    <row r="14" spans="1:28" ht="41.25" customHeight="1">
      <c r="A14" s="136" t="s">
        <v>114</v>
      </c>
      <c r="B14" s="137"/>
      <c r="C14" s="138">
        <v>8400000</v>
      </c>
      <c r="D14" s="137"/>
      <c r="E14" s="138">
        <v>21150489367</v>
      </c>
      <c r="F14" s="137"/>
      <c r="G14" s="138">
        <v>20257148520</v>
      </c>
      <c r="H14" s="137"/>
      <c r="I14" s="138">
        <v>0</v>
      </c>
      <c r="J14" s="137"/>
      <c r="K14" s="138">
        <v>0</v>
      </c>
      <c r="L14" s="137"/>
      <c r="M14" s="138">
        <v>-8400000</v>
      </c>
      <c r="N14" s="137"/>
      <c r="O14" s="138">
        <v>19261241474</v>
      </c>
      <c r="P14" s="137"/>
      <c r="Q14" s="138">
        <v>0</v>
      </c>
      <c r="R14" s="137"/>
      <c r="S14" s="138">
        <v>0</v>
      </c>
      <c r="T14" s="137"/>
      <c r="U14" s="138">
        <v>0</v>
      </c>
      <c r="V14" s="137"/>
      <c r="W14" s="138">
        <v>0</v>
      </c>
      <c r="Y14" s="79">
        <f t="shared" si="0"/>
        <v>0</v>
      </c>
      <c r="AA14" s="144"/>
      <c r="AB14" s="139"/>
    </row>
    <row r="15" spans="1:28" ht="41.25" customHeight="1">
      <c r="A15" s="136" t="s">
        <v>84</v>
      </c>
      <c r="B15" s="137"/>
      <c r="C15" s="138">
        <v>1160000</v>
      </c>
      <c r="D15" s="137"/>
      <c r="E15" s="138">
        <v>197331923663</v>
      </c>
      <c r="F15" s="137"/>
      <c r="G15" s="138">
        <v>192013878960</v>
      </c>
      <c r="H15" s="137"/>
      <c r="I15" s="138">
        <v>0</v>
      </c>
      <c r="J15" s="137"/>
      <c r="K15" s="138">
        <v>0</v>
      </c>
      <c r="L15" s="137"/>
      <c r="M15" s="138">
        <v>-160000</v>
      </c>
      <c r="N15" s="137"/>
      <c r="O15" s="138">
        <v>28995911297</v>
      </c>
      <c r="P15" s="137"/>
      <c r="Q15" s="138">
        <v>1000000</v>
      </c>
      <c r="R15" s="137"/>
      <c r="S15" s="138">
        <v>173440</v>
      </c>
      <c r="T15" s="137"/>
      <c r="U15" s="138">
        <v>170113727297</v>
      </c>
      <c r="V15" s="137"/>
      <c r="W15" s="138">
        <v>172408032000</v>
      </c>
      <c r="Y15" s="79">
        <f t="shared" si="0"/>
        <v>8.7144081914521401E-2</v>
      </c>
      <c r="AA15" s="144"/>
      <c r="AB15" s="139"/>
    </row>
    <row r="16" spans="1:28" ht="41.25" customHeight="1">
      <c r="A16" s="136" t="s">
        <v>85</v>
      </c>
      <c r="B16" s="137"/>
      <c r="C16" s="138">
        <v>1900000</v>
      </c>
      <c r="D16" s="137"/>
      <c r="E16" s="138">
        <v>98568391134</v>
      </c>
      <c r="F16" s="137"/>
      <c r="G16" s="138">
        <v>127033625700</v>
      </c>
      <c r="H16" s="137"/>
      <c r="I16" s="138">
        <v>300000</v>
      </c>
      <c r="J16" s="137"/>
      <c r="K16" s="138">
        <v>20567531856</v>
      </c>
      <c r="L16" s="137"/>
      <c r="M16" s="138">
        <v>0</v>
      </c>
      <c r="N16" s="137"/>
      <c r="O16" s="138">
        <v>0</v>
      </c>
      <c r="P16" s="137"/>
      <c r="Q16" s="138">
        <v>2200000</v>
      </c>
      <c r="R16" s="137"/>
      <c r="S16" s="138">
        <v>65910</v>
      </c>
      <c r="T16" s="137"/>
      <c r="U16" s="138">
        <v>119135922990</v>
      </c>
      <c r="V16" s="137"/>
      <c r="W16" s="138">
        <v>144139238100</v>
      </c>
      <c r="Y16" s="79">
        <f>W16/$AA$11</f>
        <v>7.285554754248981E-2</v>
      </c>
      <c r="AA16" s="144"/>
      <c r="AB16" s="139"/>
    </row>
    <row r="17" spans="1:28" ht="41.25" customHeight="1">
      <c r="A17" s="136" t="s">
        <v>93</v>
      </c>
      <c r="B17" s="137"/>
      <c r="C17" s="138">
        <v>3500000</v>
      </c>
      <c r="D17" s="137"/>
      <c r="E17" s="138">
        <v>89814449960</v>
      </c>
      <c r="F17" s="137"/>
      <c r="G17" s="138">
        <v>118813826250</v>
      </c>
      <c r="H17" s="137"/>
      <c r="I17" s="138">
        <v>0</v>
      </c>
      <c r="J17" s="137"/>
      <c r="K17" s="138">
        <v>0</v>
      </c>
      <c r="L17" s="137"/>
      <c r="M17" s="138">
        <v>-1026462</v>
      </c>
      <c r="N17" s="137"/>
      <c r="O17" s="138">
        <v>36716146124</v>
      </c>
      <c r="P17" s="137"/>
      <c r="Q17" s="138">
        <v>2473538</v>
      </c>
      <c r="R17" s="137"/>
      <c r="S17" s="138">
        <v>36600</v>
      </c>
      <c r="T17" s="137"/>
      <c r="U17" s="138">
        <v>63474129980</v>
      </c>
      <c r="V17" s="137"/>
      <c r="W17" s="138">
        <v>89992828429.740005</v>
      </c>
      <c r="Y17" s="79">
        <f t="shared" si="0"/>
        <v>4.548710591627618E-2</v>
      </c>
      <c r="AA17" s="144"/>
      <c r="AB17" s="139"/>
    </row>
    <row r="18" spans="1:28" ht="41.25" customHeight="1">
      <c r="A18" s="136" t="s">
        <v>117</v>
      </c>
      <c r="B18" s="137"/>
      <c r="C18" s="138">
        <v>6620000</v>
      </c>
      <c r="D18" s="137"/>
      <c r="E18" s="138">
        <v>190553252622</v>
      </c>
      <c r="F18" s="137"/>
      <c r="G18" s="138">
        <v>204327971550</v>
      </c>
      <c r="H18" s="137"/>
      <c r="I18" s="138">
        <v>250000</v>
      </c>
      <c r="J18" s="137"/>
      <c r="K18" s="138">
        <v>7679235130</v>
      </c>
      <c r="L18" s="137"/>
      <c r="M18" s="138">
        <v>-30000</v>
      </c>
      <c r="N18" s="137"/>
      <c r="O18" s="138">
        <v>903591456</v>
      </c>
      <c r="P18" s="137"/>
      <c r="Q18" s="138">
        <v>6840000</v>
      </c>
      <c r="R18" s="137"/>
      <c r="S18" s="138">
        <v>28700</v>
      </c>
      <c r="T18" s="137"/>
      <c r="U18" s="138">
        <v>197367026626</v>
      </c>
      <c r="V18" s="137"/>
      <c r="W18" s="138">
        <v>195139967400</v>
      </c>
      <c r="Y18" s="79">
        <f t="shared" si="0"/>
        <v>9.8633996958463255E-2</v>
      </c>
      <c r="AA18" s="144"/>
      <c r="AB18" s="139"/>
    </row>
    <row r="19" spans="1:28" ht="41.25" customHeight="1">
      <c r="A19" s="136" t="s">
        <v>107</v>
      </c>
      <c r="B19" s="137"/>
      <c r="C19" s="138">
        <v>1200000</v>
      </c>
      <c r="D19" s="137"/>
      <c r="E19" s="138">
        <v>18237586203</v>
      </c>
      <c r="F19" s="137"/>
      <c r="G19" s="138">
        <v>22020195600</v>
      </c>
      <c r="H19" s="137"/>
      <c r="I19" s="138">
        <v>0</v>
      </c>
      <c r="J19" s="137"/>
      <c r="K19" s="138">
        <v>0</v>
      </c>
      <c r="L19" s="137"/>
      <c r="M19" s="138">
        <v>-1200000</v>
      </c>
      <c r="N19" s="137"/>
      <c r="O19" s="138">
        <v>21580384771</v>
      </c>
      <c r="P19" s="137"/>
      <c r="Q19" s="138">
        <v>0</v>
      </c>
      <c r="R19" s="137"/>
      <c r="S19" s="138">
        <v>0</v>
      </c>
      <c r="T19" s="137"/>
      <c r="U19" s="138">
        <v>0</v>
      </c>
      <c r="V19" s="137"/>
      <c r="W19" s="138">
        <v>0</v>
      </c>
      <c r="Y19" s="79">
        <f t="shared" si="0"/>
        <v>0</v>
      </c>
      <c r="AA19" s="144"/>
      <c r="AB19" s="139"/>
    </row>
    <row r="20" spans="1:28" ht="41.25" customHeight="1">
      <c r="A20" s="136" t="s">
        <v>112</v>
      </c>
      <c r="B20" s="137"/>
      <c r="C20" s="138">
        <v>1571429</v>
      </c>
      <c r="D20" s="137"/>
      <c r="E20" s="138">
        <v>8586991660</v>
      </c>
      <c r="F20" s="137"/>
      <c r="G20" s="138">
        <v>8825746335.5925007</v>
      </c>
      <c r="H20" s="137"/>
      <c r="I20" s="138">
        <v>0</v>
      </c>
      <c r="J20" s="137"/>
      <c r="K20" s="138">
        <v>0</v>
      </c>
      <c r="L20" s="137"/>
      <c r="M20" s="138">
        <v>0</v>
      </c>
      <c r="N20" s="137"/>
      <c r="O20" s="138">
        <v>0</v>
      </c>
      <c r="P20" s="137"/>
      <c r="Q20" s="138">
        <v>1571429</v>
      </c>
      <c r="R20" s="137"/>
      <c r="S20" s="138">
        <v>5000</v>
      </c>
      <c r="T20" s="137"/>
      <c r="U20" s="138">
        <v>8586991660</v>
      </c>
      <c r="V20" s="137"/>
      <c r="W20" s="138">
        <v>7810394987.25</v>
      </c>
      <c r="Y20" s="79">
        <f t="shared" si="0"/>
        <v>3.947784176050924E-3</v>
      </c>
      <c r="AA20" s="144"/>
      <c r="AB20" s="139"/>
    </row>
    <row r="21" spans="1:28" ht="41.25" customHeight="1">
      <c r="A21" s="136" t="s">
        <v>123</v>
      </c>
      <c r="B21" s="137"/>
      <c r="C21" s="138">
        <v>4999999</v>
      </c>
      <c r="D21" s="137"/>
      <c r="E21" s="138">
        <v>20423963710</v>
      </c>
      <c r="F21" s="137"/>
      <c r="G21" s="138">
        <v>18017152646.568699</v>
      </c>
      <c r="H21" s="137"/>
      <c r="I21" s="138">
        <v>800001</v>
      </c>
      <c r="J21" s="137"/>
      <c r="K21" s="138">
        <v>2856604480</v>
      </c>
      <c r="L21" s="137"/>
      <c r="M21" s="138">
        <v>-5800000</v>
      </c>
      <c r="N21" s="137"/>
      <c r="O21" s="138">
        <v>23085419649</v>
      </c>
      <c r="P21" s="137"/>
      <c r="Q21" s="138">
        <v>0</v>
      </c>
      <c r="R21" s="137"/>
      <c r="S21" s="138">
        <v>0</v>
      </c>
      <c r="T21" s="137"/>
      <c r="U21" s="138">
        <v>0</v>
      </c>
      <c r="V21" s="137"/>
      <c r="W21" s="138">
        <v>0</v>
      </c>
      <c r="Y21" s="79">
        <f t="shared" si="0"/>
        <v>0</v>
      </c>
      <c r="AA21" s="144"/>
      <c r="AB21" s="139"/>
    </row>
    <row r="22" spans="1:28" ht="41.25" customHeight="1">
      <c r="A22" s="136" t="s">
        <v>87</v>
      </c>
      <c r="B22" s="137"/>
      <c r="C22" s="138">
        <v>2500000</v>
      </c>
      <c r="D22" s="137"/>
      <c r="E22" s="138">
        <v>55901934769</v>
      </c>
      <c r="F22" s="137"/>
      <c r="G22" s="138">
        <v>54722452500</v>
      </c>
      <c r="H22" s="137"/>
      <c r="I22" s="138">
        <v>0</v>
      </c>
      <c r="J22" s="137"/>
      <c r="K22" s="138">
        <v>0</v>
      </c>
      <c r="L22" s="137"/>
      <c r="M22" s="138">
        <v>-300000</v>
      </c>
      <c r="N22" s="137"/>
      <c r="O22" s="138">
        <v>6626474102</v>
      </c>
      <c r="P22" s="137"/>
      <c r="Q22" s="138">
        <v>2200000</v>
      </c>
      <c r="R22" s="137"/>
      <c r="S22" s="138">
        <v>21960</v>
      </c>
      <c r="T22" s="137"/>
      <c r="U22" s="138">
        <v>49193702595</v>
      </c>
      <c r="V22" s="137"/>
      <c r="W22" s="138">
        <v>48024543600</v>
      </c>
      <c r="Y22" s="79">
        <f t="shared" si="0"/>
        <v>2.4274128721484996E-2</v>
      </c>
      <c r="AA22" s="144"/>
      <c r="AB22" s="139"/>
    </row>
    <row r="23" spans="1:28" ht="41.25" customHeight="1">
      <c r="A23" s="136" t="s">
        <v>88</v>
      </c>
      <c r="B23" s="137"/>
      <c r="C23" s="138">
        <v>15000000</v>
      </c>
      <c r="D23" s="137"/>
      <c r="E23" s="138">
        <v>196664396492</v>
      </c>
      <c r="F23" s="137"/>
      <c r="G23" s="138">
        <v>208303177500</v>
      </c>
      <c r="H23" s="137"/>
      <c r="I23" s="138">
        <v>0</v>
      </c>
      <c r="J23" s="137"/>
      <c r="K23" s="138">
        <v>0</v>
      </c>
      <c r="L23" s="137"/>
      <c r="M23" s="138">
        <v>-1300000</v>
      </c>
      <c r="N23" s="137"/>
      <c r="O23" s="138">
        <v>18456149942</v>
      </c>
      <c r="P23" s="137"/>
      <c r="Q23" s="138">
        <v>13700000</v>
      </c>
      <c r="R23" s="137"/>
      <c r="S23" s="138">
        <v>13980</v>
      </c>
      <c r="T23" s="137"/>
      <c r="U23" s="138">
        <v>179620148796</v>
      </c>
      <c r="V23" s="137"/>
      <c r="W23" s="138">
        <v>190386420300</v>
      </c>
      <c r="Y23" s="79">
        <f t="shared" si="0"/>
        <v>9.6231304386304339E-2</v>
      </c>
      <c r="AA23" s="144"/>
      <c r="AB23" s="139"/>
    </row>
    <row r="24" spans="1:28" ht="41.25" customHeight="1">
      <c r="A24" s="136" t="s">
        <v>89</v>
      </c>
      <c r="B24" s="137"/>
      <c r="C24" s="138">
        <v>13300000</v>
      </c>
      <c r="D24" s="137"/>
      <c r="E24" s="138">
        <v>255535613522</v>
      </c>
      <c r="F24" s="137"/>
      <c r="G24" s="138">
        <v>301303513350</v>
      </c>
      <c r="H24" s="137"/>
      <c r="I24" s="138">
        <v>400000</v>
      </c>
      <c r="J24" s="137"/>
      <c r="K24" s="138">
        <v>8322809292</v>
      </c>
      <c r="L24" s="137"/>
      <c r="M24" s="138">
        <v>0</v>
      </c>
      <c r="N24" s="137"/>
      <c r="O24" s="138">
        <v>0</v>
      </c>
      <c r="P24" s="137"/>
      <c r="Q24" s="138">
        <v>13700000</v>
      </c>
      <c r="R24" s="137"/>
      <c r="S24" s="138">
        <v>19650</v>
      </c>
      <c r="T24" s="137"/>
      <c r="U24" s="138">
        <v>263858422814</v>
      </c>
      <c r="V24" s="137"/>
      <c r="W24" s="138">
        <v>267603230250</v>
      </c>
      <c r="Y24" s="79">
        <f t="shared" si="0"/>
        <v>0.13526073899791705</v>
      </c>
      <c r="AA24" s="144"/>
      <c r="AB24" s="139"/>
    </row>
    <row r="25" spans="1:28" ht="41.25" customHeight="1">
      <c r="A25" s="136" t="s">
        <v>100</v>
      </c>
      <c r="B25" s="137"/>
      <c r="C25" s="138">
        <v>6000000</v>
      </c>
      <c r="D25" s="137"/>
      <c r="E25" s="138">
        <v>121734326658</v>
      </c>
      <c r="F25" s="137"/>
      <c r="G25" s="138">
        <v>99067023000</v>
      </c>
      <c r="H25" s="137"/>
      <c r="I25" s="138">
        <v>0</v>
      </c>
      <c r="J25" s="137"/>
      <c r="K25" s="138">
        <v>0</v>
      </c>
      <c r="L25" s="137"/>
      <c r="M25" s="138">
        <v>-300000</v>
      </c>
      <c r="N25" s="137"/>
      <c r="O25" s="138">
        <v>5173220632</v>
      </c>
      <c r="P25" s="137"/>
      <c r="Q25" s="138">
        <v>5700000</v>
      </c>
      <c r="R25" s="137"/>
      <c r="S25" s="138">
        <v>16860</v>
      </c>
      <c r="T25" s="137"/>
      <c r="U25" s="138">
        <v>115647610325</v>
      </c>
      <c r="V25" s="137"/>
      <c r="W25" s="138">
        <v>95530193100</v>
      </c>
      <c r="Y25" s="79">
        <f>W25/$AA$11</f>
        <v>4.8285981089421906E-2</v>
      </c>
      <c r="AA25" s="144"/>
      <c r="AB25" s="139"/>
    </row>
    <row r="26" spans="1:28" ht="41.25" customHeight="1">
      <c r="A26" s="136" t="s">
        <v>120</v>
      </c>
      <c r="B26" s="137"/>
      <c r="C26" s="138">
        <v>7000000</v>
      </c>
      <c r="D26" s="137"/>
      <c r="E26" s="138">
        <v>157285002747</v>
      </c>
      <c r="F26" s="137"/>
      <c r="G26" s="138">
        <v>150230776500</v>
      </c>
      <c r="H26" s="137"/>
      <c r="I26" s="138">
        <v>130000</v>
      </c>
      <c r="J26" s="137"/>
      <c r="K26" s="138">
        <v>2751258759</v>
      </c>
      <c r="L26" s="137"/>
      <c r="M26" s="138">
        <v>0</v>
      </c>
      <c r="N26" s="137"/>
      <c r="O26" s="138">
        <v>0</v>
      </c>
      <c r="P26" s="137"/>
      <c r="Q26" s="138">
        <v>7130000</v>
      </c>
      <c r="R26" s="137"/>
      <c r="S26" s="138">
        <v>20420</v>
      </c>
      <c r="T26" s="137"/>
      <c r="U26" s="138">
        <v>160036261506</v>
      </c>
      <c r="V26" s="137"/>
      <c r="W26" s="138">
        <v>144728312130</v>
      </c>
      <c r="Y26" s="79">
        <f>W26/AA11</f>
        <v>7.3153296521632716E-2</v>
      </c>
      <c r="AA26" s="144"/>
      <c r="AB26" s="139"/>
    </row>
    <row r="27" spans="1:28" ht="41.25" customHeight="1">
      <c r="A27" s="136" t="s">
        <v>124</v>
      </c>
      <c r="B27" s="137"/>
      <c r="C27" s="138">
        <v>3200000</v>
      </c>
      <c r="D27" s="137"/>
      <c r="E27" s="138">
        <v>40170951540</v>
      </c>
      <c r="F27" s="137"/>
      <c r="G27" s="138">
        <v>39380284800</v>
      </c>
      <c r="H27" s="137"/>
      <c r="I27" s="138">
        <v>300000</v>
      </c>
      <c r="J27" s="137"/>
      <c r="K27" s="138">
        <v>3752798814</v>
      </c>
      <c r="L27" s="137"/>
      <c r="M27" s="138">
        <v>0</v>
      </c>
      <c r="N27" s="137"/>
      <c r="O27" s="138">
        <v>0</v>
      </c>
      <c r="P27" s="137"/>
      <c r="Q27" s="138">
        <v>3500000</v>
      </c>
      <c r="R27" s="137"/>
      <c r="S27" s="138">
        <v>12730</v>
      </c>
      <c r="T27" s="137"/>
      <c r="U27" s="138">
        <v>43923750354</v>
      </c>
      <c r="V27" s="137"/>
      <c r="W27" s="138">
        <v>44289897750</v>
      </c>
      <c r="Y27" s="79">
        <f>W27/AA11</f>
        <v>2.2386442399109207E-2</v>
      </c>
      <c r="AA27" s="144"/>
      <c r="AB27" s="139"/>
    </row>
    <row r="28" spans="1:28" ht="41.25" customHeight="1">
      <c r="A28" s="136" t="s">
        <v>99</v>
      </c>
      <c r="B28" s="137"/>
      <c r="C28" s="138">
        <v>500000</v>
      </c>
      <c r="D28" s="137"/>
      <c r="E28" s="138">
        <v>10378192379</v>
      </c>
      <c r="F28" s="137"/>
      <c r="G28" s="138">
        <v>5377810500</v>
      </c>
      <c r="H28" s="137"/>
      <c r="I28" s="138">
        <v>0</v>
      </c>
      <c r="J28" s="137"/>
      <c r="K28" s="138">
        <v>0</v>
      </c>
      <c r="L28" s="137"/>
      <c r="M28" s="138">
        <v>-500000</v>
      </c>
      <c r="N28" s="137"/>
      <c r="O28" s="138">
        <v>4901954433</v>
      </c>
      <c r="P28" s="137"/>
      <c r="Q28" s="138">
        <v>0</v>
      </c>
      <c r="R28" s="137"/>
      <c r="S28" s="138">
        <v>0</v>
      </c>
      <c r="T28" s="137"/>
      <c r="U28" s="138">
        <v>0</v>
      </c>
      <c r="V28" s="137"/>
      <c r="W28" s="138">
        <v>0</v>
      </c>
      <c r="Y28" s="79">
        <f>W28/$AA$11</f>
        <v>0</v>
      </c>
      <c r="AA28" s="144"/>
      <c r="AB28" s="139"/>
    </row>
    <row r="29" spans="1:28" ht="41.25" customHeight="1">
      <c r="A29" s="136" t="s">
        <v>90</v>
      </c>
      <c r="B29" s="137"/>
      <c r="C29" s="138">
        <v>800000</v>
      </c>
      <c r="D29" s="137"/>
      <c r="E29" s="138">
        <v>14969504406</v>
      </c>
      <c r="F29" s="137"/>
      <c r="G29" s="138">
        <v>12127410000</v>
      </c>
      <c r="H29" s="137"/>
      <c r="I29" s="138">
        <v>0</v>
      </c>
      <c r="J29" s="137"/>
      <c r="K29" s="138">
        <v>0</v>
      </c>
      <c r="L29" s="137"/>
      <c r="M29" s="138">
        <v>-800000</v>
      </c>
      <c r="N29" s="137"/>
      <c r="O29" s="138">
        <v>12076110200</v>
      </c>
      <c r="P29" s="137"/>
      <c r="Q29" s="138">
        <v>0</v>
      </c>
      <c r="R29" s="137"/>
      <c r="S29" s="138">
        <v>0</v>
      </c>
      <c r="T29" s="137"/>
      <c r="U29" s="138">
        <v>0</v>
      </c>
      <c r="V29" s="137"/>
      <c r="W29" s="138">
        <v>0</v>
      </c>
      <c r="Y29" s="79">
        <f t="shared" si="0"/>
        <v>0</v>
      </c>
      <c r="AA29" s="144"/>
      <c r="AB29" s="139"/>
    </row>
    <row r="30" spans="1:28" ht="41.25" customHeight="1">
      <c r="A30" s="136" t="s">
        <v>91</v>
      </c>
      <c r="B30" s="137"/>
      <c r="C30" s="138">
        <v>9600000</v>
      </c>
      <c r="D30" s="137"/>
      <c r="E30" s="138">
        <v>154994318683</v>
      </c>
      <c r="F30" s="137"/>
      <c r="G30" s="138">
        <v>162610675200</v>
      </c>
      <c r="H30" s="137"/>
      <c r="I30" s="138">
        <v>1400000</v>
      </c>
      <c r="J30" s="137"/>
      <c r="K30" s="138">
        <v>22738627846</v>
      </c>
      <c r="L30" s="137"/>
      <c r="M30" s="138">
        <v>0</v>
      </c>
      <c r="N30" s="137"/>
      <c r="O30" s="138">
        <v>0</v>
      </c>
      <c r="P30" s="137"/>
      <c r="Q30" s="138">
        <v>11000000</v>
      </c>
      <c r="R30" s="137"/>
      <c r="S30" s="138">
        <v>14240</v>
      </c>
      <c r="T30" s="137"/>
      <c r="U30" s="138">
        <v>177732946529</v>
      </c>
      <c r="V30" s="137"/>
      <c r="W30" s="138">
        <v>155707992000</v>
      </c>
      <c r="Y30" s="79">
        <f t="shared" si="0"/>
        <v>7.8703003869295615E-2</v>
      </c>
      <c r="AA30" s="144"/>
      <c r="AB30" s="139"/>
    </row>
    <row r="31" spans="1:28" ht="41.25" customHeight="1">
      <c r="A31" s="136" t="s">
        <v>118</v>
      </c>
      <c r="B31" s="137"/>
      <c r="C31" s="138">
        <v>4400000</v>
      </c>
      <c r="D31" s="137"/>
      <c r="E31" s="138">
        <v>14710052519</v>
      </c>
      <c r="F31" s="137"/>
      <c r="G31" s="138">
        <v>13567589640</v>
      </c>
      <c r="H31" s="137"/>
      <c r="I31" s="138">
        <v>0</v>
      </c>
      <c r="J31" s="137"/>
      <c r="K31" s="138">
        <v>0</v>
      </c>
      <c r="L31" s="137"/>
      <c r="M31" s="138">
        <v>0</v>
      </c>
      <c r="N31" s="137"/>
      <c r="O31" s="138">
        <v>0</v>
      </c>
      <c r="P31" s="137"/>
      <c r="Q31" s="138">
        <v>4400000</v>
      </c>
      <c r="R31" s="137"/>
      <c r="S31" s="138">
        <v>3069</v>
      </c>
      <c r="T31" s="137"/>
      <c r="U31" s="138">
        <v>14710052519</v>
      </c>
      <c r="V31" s="137"/>
      <c r="W31" s="138">
        <v>13423253580</v>
      </c>
      <c r="Y31" s="79">
        <f t="shared" si="0"/>
        <v>6.7848179459232653E-3</v>
      </c>
      <c r="AA31" s="144"/>
      <c r="AB31" s="139"/>
    </row>
    <row r="32" spans="1:28" ht="41.25" customHeight="1">
      <c r="A32" s="136" t="s">
        <v>139</v>
      </c>
      <c r="B32" s="137"/>
      <c r="C32" s="138">
        <v>0</v>
      </c>
      <c r="D32" s="137"/>
      <c r="E32" s="138">
        <v>0</v>
      </c>
      <c r="F32" s="137"/>
      <c r="G32" s="138">
        <v>0</v>
      </c>
      <c r="H32" s="137"/>
      <c r="I32" s="138">
        <v>423</v>
      </c>
      <c r="J32" s="137"/>
      <c r="K32" s="138">
        <v>7134020</v>
      </c>
      <c r="L32" s="137"/>
      <c r="M32" s="138">
        <v>0</v>
      </c>
      <c r="N32" s="137"/>
      <c r="O32" s="138">
        <v>0</v>
      </c>
      <c r="P32" s="137"/>
      <c r="Q32" s="138">
        <v>423</v>
      </c>
      <c r="R32" s="137"/>
      <c r="S32" s="138">
        <v>17070</v>
      </c>
      <c r="T32" s="137"/>
      <c r="U32" s="138">
        <v>7134020</v>
      </c>
      <c r="V32" s="137"/>
      <c r="W32" s="138">
        <v>7177647.3705000002</v>
      </c>
      <c r="Y32" s="79">
        <f t="shared" si="0"/>
        <v>3.6279602704843888E-6</v>
      </c>
      <c r="AA32" s="144"/>
      <c r="AB32" s="139"/>
    </row>
    <row r="33" spans="1:28" ht="41.25" customHeight="1">
      <c r="A33" s="136" t="s">
        <v>140</v>
      </c>
      <c r="B33" s="137"/>
      <c r="C33" s="138">
        <v>0</v>
      </c>
      <c r="D33" s="137"/>
      <c r="E33" s="138">
        <v>0</v>
      </c>
      <c r="F33" s="137"/>
      <c r="G33" s="138">
        <v>0</v>
      </c>
      <c r="H33" s="137"/>
      <c r="I33" s="138">
        <v>14000000</v>
      </c>
      <c r="J33" s="137"/>
      <c r="K33" s="138">
        <v>13467351682</v>
      </c>
      <c r="L33" s="137"/>
      <c r="M33" s="138">
        <v>0</v>
      </c>
      <c r="N33" s="137"/>
      <c r="O33" s="138">
        <v>0</v>
      </c>
      <c r="P33" s="137"/>
      <c r="Q33" s="138">
        <v>14000000</v>
      </c>
      <c r="R33" s="137"/>
      <c r="S33" s="138">
        <v>957</v>
      </c>
      <c r="T33" s="137"/>
      <c r="U33" s="138">
        <v>13467351682</v>
      </c>
      <c r="V33" s="137"/>
      <c r="W33" s="138">
        <v>13318281900</v>
      </c>
      <c r="Y33" s="79"/>
      <c r="AA33" s="144"/>
      <c r="AB33" s="139"/>
    </row>
    <row r="34" spans="1:28" ht="41.25" customHeight="1">
      <c r="A34" s="136" t="s">
        <v>141</v>
      </c>
      <c r="B34" s="137"/>
      <c r="C34" s="138">
        <v>0</v>
      </c>
      <c r="D34" s="137"/>
      <c r="E34" s="138">
        <v>0</v>
      </c>
      <c r="F34" s="137"/>
      <c r="G34" s="138">
        <v>0</v>
      </c>
      <c r="H34" s="137"/>
      <c r="I34" s="138">
        <v>50000</v>
      </c>
      <c r="J34" s="137"/>
      <c r="K34" s="138">
        <v>1306211040</v>
      </c>
      <c r="L34" s="137"/>
      <c r="M34" s="138">
        <v>0</v>
      </c>
      <c r="N34" s="137"/>
      <c r="O34" s="138">
        <v>0</v>
      </c>
      <c r="P34" s="137"/>
      <c r="Q34" s="138">
        <v>50000</v>
      </c>
      <c r="R34" s="137"/>
      <c r="S34" s="138">
        <v>25730</v>
      </c>
      <c r="T34" s="137"/>
      <c r="U34" s="138">
        <v>1306211040</v>
      </c>
      <c r="V34" s="137"/>
      <c r="W34" s="138">
        <v>1278845325</v>
      </c>
      <c r="Y34" s="79">
        <f t="shared" si="0"/>
        <v>6.4639564911803376E-4</v>
      </c>
      <c r="AA34" s="144"/>
      <c r="AB34" s="139"/>
    </row>
    <row r="35" spans="1:28" ht="41.25" customHeight="1" thickBot="1">
      <c r="D35" s="68"/>
      <c r="E35" s="69">
        <f>SUM(E12:E34)</f>
        <v>1937922266567</v>
      </c>
      <c r="F35" s="68"/>
      <c r="G35" s="69">
        <f>SUM(G12:G34)</f>
        <v>2014067538552.1611</v>
      </c>
      <c r="H35" s="68"/>
      <c r="I35" s="106"/>
      <c r="J35" s="68"/>
      <c r="K35" s="69">
        <f>SUM(K12:K34)</f>
        <v>83449562919</v>
      </c>
      <c r="L35" s="68"/>
      <c r="M35" s="106"/>
      <c r="N35" s="68"/>
      <c r="O35" s="69">
        <f>SUM(O12:O34)</f>
        <v>186235969580</v>
      </c>
      <c r="P35" s="68"/>
      <c r="T35" s="68"/>
      <c r="U35" s="69">
        <f>SUM(U12:U34)</f>
        <v>1840574199851</v>
      </c>
      <c r="V35" s="68"/>
      <c r="W35" s="69">
        <f>SUM(W12:W34)</f>
        <v>1819666732999.3606</v>
      </c>
      <c r="Y35" s="80">
        <f>SUM(Y12:Y34)</f>
        <v>0.91302345698587595</v>
      </c>
      <c r="AA35" s="67"/>
      <c r="AB35" s="67"/>
    </row>
    <row r="36" spans="1:28" ht="41.25" customHeight="1" thickTop="1">
      <c r="E36" s="71"/>
      <c r="G36" s="71"/>
      <c r="I36" s="106"/>
      <c r="K36" s="70"/>
      <c r="O36" s="70"/>
      <c r="V36" s="71"/>
    </row>
    <row r="37" spans="1:28" ht="41.25" customHeight="1">
      <c r="E37" s="70"/>
      <c r="I37" s="106"/>
      <c r="K37" s="71"/>
      <c r="O37" s="71"/>
      <c r="V37" s="70"/>
    </row>
    <row r="38" spans="1:28">
      <c r="E38" s="71"/>
      <c r="U38" s="70"/>
      <c r="W38" s="70"/>
    </row>
    <row r="39" spans="1:28">
      <c r="M39" s="106"/>
      <c r="Q39" s="106"/>
      <c r="U39" s="70"/>
      <c r="W39" s="70"/>
    </row>
    <row r="40" spans="1:28">
      <c r="U40" s="70"/>
      <c r="W40" s="70"/>
    </row>
    <row r="41" spans="1:28">
      <c r="U41" s="70"/>
    </row>
    <row r="42" spans="1:28">
      <c r="U42" s="70"/>
    </row>
  </sheetData>
  <mergeCells count="18">
    <mergeCell ref="A2:Y2"/>
    <mergeCell ref="A3:Y3"/>
    <mergeCell ref="A4:Y4"/>
    <mergeCell ref="I9:O9"/>
    <mergeCell ref="A9:A11"/>
    <mergeCell ref="C10:C11"/>
    <mergeCell ref="E10:E11"/>
    <mergeCell ref="G10:G11"/>
    <mergeCell ref="C9:G9"/>
    <mergeCell ref="Y10:Y11"/>
    <mergeCell ref="Q10:Q11"/>
    <mergeCell ref="S10:S11"/>
    <mergeCell ref="V10:V11"/>
    <mergeCell ref="U10:U11"/>
    <mergeCell ref="W10:W11"/>
    <mergeCell ref="I10:K10"/>
    <mergeCell ref="M10:O10"/>
    <mergeCell ref="Q9:Y9"/>
  </mergeCells>
  <pageMargins left="0.7" right="0.7" top="0.75" bottom="0.75" header="0.3" footer="0.3"/>
  <pageSetup paperSize="9" scale="3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S39"/>
  <sheetViews>
    <sheetView rightToLeft="1" view="pageBreakPreview" zoomScale="70" zoomScaleNormal="100" zoomScaleSheetLayoutView="70" workbookViewId="0">
      <selection activeCell="M9" sqref="M9"/>
    </sheetView>
  </sheetViews>
  <sheetFormatPr defaultColWidth="9.140625" defaultRowHeight="24.75"/>
  <cols>
    <col min="1" max="1" width="27" style="28" bestFit="1" customWidth="1"/>
    <col min="2" max="2" width="1" style="28" customWidth="1"/>
    <col min="3" max="3" width="31.42578125" style="28" customWidth="1"/>
    <col min="4" max="4" width="3" style="28" customWidth="1"/>
    <col min="5" max="5" width="20.5703125" style="28" customWidth="1"/>
    <col min="6" max="6" width="1" style="28" customWidth="1"/>
    <col min="7" max="7" width="16.5703125" style="92" customWidth="1"/>
    <col min="8" max="8" width="2.28515625" style="28" customWidth="1"/>
    <col min="9" max="9" width="9" style="28" customWidth="1"/>
    <col min="10" max="10" width="1" style="28" customWidth="1"/>
    <col min="11" max="11" width="22.85546875" style="28" bestFit="1" customWidth="1"/>
    <col min="12" max="12" width="1" style="28" customWidth="1"/>
    <col min="13" max="13" width="23.5703125" style="28" bestFit="1" customWidth="1"/>
    <col min="14" max="14" width="1" style="28" customWidth="1"/>
    <col min="15" max="15" width="23" style="28" bestFit="1" customWidth="1"/>
    <col min="16" max="16" width="1" style="28" customWidth="1"/>
    <col min="17" max="17" width="22.5703125" style="28" bestFit="1" customWidth="1"/>
    <col min="18" max="18" width="1" style="28" customWidth="1"/>
    <col min="19" max="19" width="15.85546875" style="92" customWidth="1"/>
    <col min="20" max="20" width="1" style="28" customWidth="1"/>
    <col min="21" max="21" width="9.140625" style="28" customWidth="1"/>
    <col min="22" max="16384" width="9.140625" style="28"/>
  </cols>
  <sheetData>
    <row r="2" spans="1:19" ht="26.25">
      <c r="D2" s="91"/>
      <c r="E2" s="173" t="s">
        <v>67</v>
      </c>
      <c r="F2" s="173" t="s">
        <v>0</v>
      </c>
      <c r="G2" s="173" t="s">
        <v>0</v>
      </c>
      <c r="H2" s="173" t="s">
        <v>0</v>
      </c>
      <c r="I2" s="173"/>
      <c r="J2" s="173"/>
      <c r="K2" s="173"/>
      <c r="L2" s="173"/>
      <c r="M2" s="173"/>
    </row>
    <row r="3" spans="1:19" ht="26.25">
      <c r="D3" s="91"/>
      <c r="E3" s="173" t="s">
        <v>1</v>
      </c>
      <c r="F3" s="173" t="s">
        <v>1</v>
      </c>
      <c r="G3" s="173" t="s">
        <v>1</v>
      </c>
      <c r="H3" s="173" t="s">
        <v>1</v>
      </c>
      <c r="I3" s="173"/>
      <c r="J3" s="173"/>
      <c r="K3" s="173"/>
      <c r="L3" s="173"/>
      <c r="M3" s="173"/>
    </row>
    <row r="4" spans="1:19" ht="26.25">
      <c r="D4" s="91"/>
      <c r="E4" s="173" t="str">
        <f>سهام!A4</f>
        <v>برای ماه منتهی به 1401/05/31</v>
      </c>
      <c r="F4" s="173" t="s">
        <v>2</v>
      </c>
      <c r="G4" s="173" t="s">
        <v>2</v>
      </c>
      <c r="H4" s="173" t="s">
        <v>2</v>
      </c>
      <c r="I4" s="173"/>
      <c r="J4" s="173"/>
      <c r="K4" s="173"/>
      <c r="L4" s="173"/>
      <c r="M4" s="173"/>
    </row>
    <row r="5" spans="1:19" ht="33.75">
      <c r="A5" s="175" t="s">
        <v>70</v>
      </c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</row>
    <row r="6" spans="1:19" ht="27" thickBot="1">
      <c r="A6" s="173" t="s">
        <v>17</v>
      </c>
      <c r="C6" s="174" t="s">
        <v>18</v>
      </c>
      <c r="D6" s="174" t="s">
        <v>18</v>
      </c>
      <c r="E6" s="174" t="s">
        <v>18</v>
      </c>
      <c r="F6" s="174" t="s">
        <v>18</v>
      </c>
      <c r="G6" s="174" t="s">
        <v>18</v>
      </c>
      <c r="H6" s="174" t="s">
        <v>18</v>
      </c>
      <c r="I6" s="174" t="s">
        <v>18</v>
      </c>
      <c r="K6" s="157" t="str">
        <f>سهام!C9</f>
        <v>1401/04/31</v>
      </c>
      <c r="M6" s="174" t="s">
        <v>4</v>
      </c>
      <c r="N6" s="174" t="s">
        <v>4</v>
      </c>
      <c r="O6" s="174" t="s">
        <v>4</v>
      </c>
      <c r="Q6" s="174" t="str">
        <f>سهام!Q9</f>
        <v>1401/05/31</v>
      </c>
      <c r="R6" s="174" t="s">
        <v>5</v>
      </c>
      <c r="S6" s="174" t="s">
        <v>5</v>
      </c>
    </row>
    <row r="7" spans="1:19" ht="52.5">
      <c r="A7" s="173" t="s">
        <v>17</v>
      </c>
      <c r="C7" s="156" t="s">
        <v>19</v>
      </c>
      <c r="E7" s="156" t="s">
        <v>20</v>
      </c>
      <c r="G7" s="156" t="s">
        <v>21</v>
      </c>
      <c r="I7" s="156" t="s">
        <v>15</v>
      </c>
      <c r="K7" s="156" t="s">
        <v>22</v>
      </c>
      <c r="M7" s="156" t="s">
        <v>23</v>
      </c>
      <c r="O7" s="156" t="s">
        <v>24</v>
      </c>
      <c r="Q7" s="156" t="s">
        <v>22</v>
      </c>
      <c r="S7" s="93" t="s">
        <v>16</v>
      </c>
    </row>
    <row r="8" spans="1:19" ht="26.25">
      <c r="A8" s="94" t="s">
        <v>26</v>
      </c>
      <c r="C8" s="28" t="s">
        <v>27</v>
      </c>
      <c r="E8" s="28" t="s">
        <v>25</v>
      </c>
      <c r="G8" s="92" t="s">
        <v>28</v>
      </c>
      <c r="I8" s="127">
        <v>0</v>
      </c>
      <c r="K8" s="95">
        <v>9172115</v>
      </c>
      <c r="M8" s="95">
        <v>1000061900</v>
      </c>
      <c r="O8" s="154">
        <v>0</v>
      </c>
      <c r="Q8" s="95">
        <v>1009234015</v>
      </c>
      <c r="S8" s="96">
        <f>Q8/سهام!AA11</f>
        <v>5.1011992106076191E-4</v>
      </c>
    </row>
    <row r="9" spans="1:19" ht="26.25">
      <c r="A9" s="94" t="s">
        <v>63</v>
      </c>
      <c r="C9" s="28" t="s">
        <v>64</v>
      </c>
      <c r="E9" s="28" t="s">
        <v>25</v>
      </c>
      <c r="G9" s="92" t="s">
        <v>65</v>
      </c>
      <c r="I9" s="127">
        <v>0</v>
      </c>
      <c r="K9" s="95">
        <v>33219094609</v>
      </c>
      <c r="M9" s="95">
        <v>126099859654</v>
      </c>
      <c r="O9" s="95">
        <v>140905877336</v>
      </c>
      <c r="Q9" s="95">
        <v>18413076927</v>
      </c>
      <c r="S9" s="96">
        <f>Q9/سهام!AA11</f>
        <v>9.3069369530583822E-3</v>
      </c>
    </row>
    <row r="10" spans="1:19" ht="26.25">
      <c r="A10" s="94" t="s">
        <v>108</v>
      </c>
      <c r="C10" s="28" t="s">
        <v>109</v>
      </c>
      <c r="E10" s="28" t="s">
        <v>25</v>
      </c>
      <c r="G10" s="92" t="s">
        <v>110</v>
      </c>
      <c r="I10" s="127">
        <v>0</v>
      </c>
      <c r="K10" s="95">
        <v>79664052</v>
      </c>
      <c r="M10" s="95">
        <v>694539</v>
      </c>
      <c r="O10" s="95">
        <v>0</v>
      </c>
      <c r="Q10" s="95">
        <v>80358591</v>
      </c>
      <c r="S10" s="96">
        <f>Q10/سهام!AA11</f>
        <v>4.0617455900427667E-5</v>
      </c>
    </row>
    <row r="11" spans="1:19" ht="27" thickBot="1">
      <c r="K11" s="97">
        <f>SUM(K8:K10)</f>
        <v>33307930776</v>
      </c>
      <c r="L11" s="94"/>
      <c r="M11" s="97">
        <f>SUM(M8:M10)</f>
        <v>127100616093</v>
      </c>
      <c r="N11" s="94"/>
      <c r="O11" s="97">
        <f>SUM(O8:O10)</f>
        <v>140905877336</v>
      </c>
      <c r="P11" s="94"/>
      <c r="Q11" s="97">
        <f>SUM(Q8:Q10)</f>
        <v>19502669533</v>
      </c>
      <c r="R11" s="94"/>
      <c r="S11" s="98">
        <f>SUM(S8:S10)</f>
        <v>9.8576743300195727E-3</v>
      </c>
    </row>
    <row r="12" spans="1:19" ht="25.5" thickTop="1">
      <c r="M12" s="61"/>
    </row>
    <row r="13" spans="1:19">
      <c r="K13" s="95"/>
      <c r="M13" s="95"/>
      <c r="N13" s="95"/>
      <c r="O13" s="95"/>
      <c r="P13" s="95"/>
      <c r="Q13" s="95"/>
      <c r="R13" s="95"/>
      <c r="S13" s="99"/>
    </row>
    <row r="14" spans="1:19" ht="30">
      <c r="K14" s="58"/>
      <c r="M14" s="58"/>
      <c r="O14" s="58"/>
      <c r="Q14" s="58"/>
    </row>
    <row r="15" spans="1:19">
      <c r="M15" s="61"/>
    </row>
    <row r="16" spans="1:19">
      <c r="M16" s="61"/>
    </row>
    <row r="17" spans="13:13">
      <c r="M17" s="61"/>
    </row>
    <row r="18" spans="13:13">
      <c r="M18" s="61"/>
    </row>
    <row r="19" spans="13:13">
      <c r="M19" s="61"/>
    </row>
    <row r="20" spans="13:13">
      <c r="M20" s="61"/>
    </row>
    <row r="21" spans="13:13">
      <c r="M21" s="61"/>
    </row>
    <row r="22" spans="13:13">
      <c r="M22" s="61"/>
    </row>
    <row r="23" spans="13:13">
      <c r="M23" s="61"/>
    </row>
    <row r="24" spans="13:13">
      <c r="M24" s="61"/>
    </row>
    <row r="25" spans="13:13">
      <c r="M25" s="61"/>
    </row>
    <row r="26" spans="13:13">
      <c r="M26" s="61"/>
    </row>
    <row r="27" spans="13:13">
      <c r="M27" s="61"/>
    </row>
    <row r="28" spans="13:13">
      <c r="M28" s="61"/>
    </row>
    <row r="29" spans="13:13">
      <c r="M29" s="61"/>
    </row>
    <row r="30" spans="13:13">
      <c r="M30" s="61"/>
    </row>
    <row r="31" spans="13:13">
      <c r="M31" s="61"/>
    </row>
    <row r="32" spans="13:13">
      <c r="M32" s="61"/>
    </row>
    <row r="33" spans="13:13">
      <c r="M33" s="61"/>
    </row>
    <row r="34" spans="13:13">
      <c r="M34" s="61"/>
    </row>
    <row r="35" spans="13:13">
      <c r="M35" s="61"/>
    </row>
    <row r="36" spans="13:13">
      <c r="M36" s="61"/>
    </row>
    <row r="37" spans="13:13">
      <c r="M37" s="61"/>
    </row>
    <row r="38" spans="13:13">
      <c r="M38" s="61"/>
    </row>
    <row r="39" spans="13:13">
      <c r="M39" s="61"/>
    </row>
  </sheetData>
  <mergeCells count="8">
    <mergeCell ref="A6:A7"/>
    <mergeCell ref="C6:I6"/>
    <mergeCell ref="Q6:S6"/>
    <mergeCell ref="E2:M2"/>
    <mergeCell ref="E3:M3"/>
    <mergeCell ref="E4:M4"/>
    <mergeCell ref="M6:O6"/>
    <mergeCell ref="A5:S5"/>
  </mergeCells>
  <pageMargins left="0.7" right="0.7" top="0.75" bottom="0.75" header="0.3" footer="0.3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Q43"/>
  <sheetViews>
    <sheetView rightToLeft="1" view="pageBreakPreview" zoomScale="80" zoomScaleNormal="100" zoomScaleSheetLayoutView="80" workbookViewId="0">
      <selection activeCell="J6" sqref="J6"/>
    </sheetView>
  </sheetViews>
  <sheetFormatPr defaultColWidth="9.140625" defaultRowHeight="27.75"/>
  <cols>
    <col min="1" max="1" width="57.85546875" style="1" customWidth="1"/>
    <col min="2" max="2" width="1" style="1" customWidth="1"/>
    <col min="3" max="3" width="15.5703125" style="57" customWidth="1"/>
    <col min="4" max="4" width="1" style="1" customWidth="1"/>
    <col min="5" max="5" width="30.5703125" style="1" bestFit="1" customWidth="1"/>
    <col min="6" max="6" width="1" style="1" customWidth="1"/>
    <col min="7" max="7" width="25.7109375" style="1" bestFit="1" customWidth="1"/>
    <col min="8" max="8" width="1" style="1" customWidth="1"/>
    <col min="9" max="9" width="25.5703125" style="1" customWidth="1"/>
    <col min="10" max="10" width="32.42578125" style="1" bestFit="1" customWidth="1"/>
    <col min="11" max="11" width="21.85546875" style="1" bestFit="1" customWidth="1"/>
    <col min="12" max="12" width="9.140625" style="1"/>
    <col min="13" max="13" width="22.85546875" style="1" bestFit="1" customWidth="1"/>
    <col min="14" max="14" width="3.85546875" style="1" customWidth="1"/>
    <col min="15" max="15" width="22.85546875" style="1" bestFit="1" customWidth="1"/>
    <col min="16" max="16" width="20" style="1" bestFit="1" customWidth="1"/>
    <col min="17" max="17" width="12.7109375" style="1" customWidth="1"/>
    <col min="18" max="16384" width="9.140625" style="1"/>
  </cols>
  <sheetData>
    <row r="2" spans="1:17" ht="30">
      <c r="A2" s="176" t="s">
        <v>67</v>
      </c>
      <c r="B2" s="176"/>
      <c r="C2" s="176"/>
      <c r="D2" s="176"/>
      <c r="E2" s="176"/>
      <c r="F2" s="176"/>
      <c r="G2" s="176"/>
      <c r="H2" s="176"/>
      <c r="I2" s="176"/>
    </row>
    <row r="3" spans="1:17" ht="30">
      <c r="A3" s="176" t="s">
        <v>29</v>
      </c>
      <c r="B3" s="176" t="s">
        <v>29</v>
      </c>
      <c r="C3" s="176"/>
      <c r="D3" s="176"/>
      <c r="E3" s="176" t="s">
        <v>29</v>
      </c>
      <c r="F3" s="176" t="s">
        <v>29</v>
      </c>
      <c r="G3" s="176" t="s">
        <v>29</v>
      </c>
      <c r="H3" s="176"/>
      <c r="I3" s="176"/>
    </row>
    <row r="4" spans="1:17" ht="30">
      <c r="A4" s="176" t="str">
        <f>سهام!A4</f>
        <v>برای ماه منتهی به 1401/05/31</v>
      </c>
      <c r="B4" s="176" t="s">
        <v>2</v>
      </c>
      <c r="C4" s="176"/>
      <c r="D4" s="176"/>
      <c r="E4" s="176" t="s">
        <v>2</v>
      </c>
      <c r="F4" s="176" t="s">
        <v>2</v>
      </c>
      <c r="G4" s="176" t="s">
        <v>2</v>
      </c>
      <c r="H4" s="176"/>
      <c r="I4" s="176"/>
    </row>
    <row r="5" spans="1:17" ht="30">
      <c r="A5" s="10"/>
      <c r="B5" s="10"/>
      <c r="C5" s="72"/>
      <c r="D5" s="10"/>
      <c r="E5" s="10"/>
      <c r="F5" s="10"/>
      <c r="G5" s="10"/>
      <c r="H5" s="10"/>
      <c r="I5" s="10"/>
      <c r="J5" s="6"/>
    </row>
    <row r="6" spans="1:17" ht="31.5">
      <c r="A6" s="177" t="s">
        <v>75</v>
      </c>
      <c r="B6" s="177"/>
      <c r="C6" s="177"/>
      <c r="D6" s="177"/>
      <c r="E6" s="177"/>
      <c r="F6" s="177"/>
      <c r="G6" s="177"/>
      <c r="J6" s="140">
        <v>1978425019947</v>
      </c>
      <c r="K6" s="143" t="s">
        <v>115</v>
      </c>
    </row>
    <row r="7" spans="1:17" ht="28.5">
      <c r="A7" s="14"/>
      <c r="B7" s="14"/>
      <c r="C7" s="178" t="s">
        <v>136</v>
      </c>
      <c r="D7" s="178"/>
      <c r="E7" s="178"/>
      <c r="F7" s="178"/>
      <c r="G7" s="178"/>
      <c r="H7" s="178"/>
      <c r="I7" s="178"/>
    </row>
    <row r="8" spans="1:17" ht="64.5" customHeight="1" thickBot="1">
      <c r="A8" s="2" t="s">
        <v>33</v>
      </c>
      <c r="C8" s="73" t="s">
        <v>71</v>
      </c>
      <c r="E8" s="2" t="s">
        <v>22</v>
      </c>
      <c r="G8" s="2" t="s">
        <v>52</v>
      </c>
      <c r="I8" s="19" t="s">
        <v>12</v>
      </c>
      <c r="J8" s="151"/>
      <c r="K8" s="151"/>
      <c r="L8" s="151"/>
      <c r="M8" s="151"/>
      <c r="N8" s="151"/>
      <c r="O8" s="151"/>
      <c r="P8" s="151"/>
      <c r="Q8" s="151"/>
    </row>
    <row r="9" spans="1:17" ht="31.5" customHeight="1">
      <c r="A9" s="3" t="s">
        <v>58</v>
      </c>
      <c r="C9" s="57" t="s">
        <v>72</v>
      </c>
      <c r="E9" s="21">
        <f>'سرمایه‌گذاری در سهام '!S38</f>
        <v>204365573192</v>
      </c>
      <c r="F9" s="18"/>
      <c r="G9" s="59">
        <f>E9/E13</f>
        <v>0.99658181080989294</v>
      </c>
      <c r="H9" s="18"/>
      <c r="I9" s="22">
        <f>E9/سهام!AA11</f>
        <v>0.1032971030650809</v>
      </c>
      <c r="J9" s="151"/>
      <c r="K9" s="151"/>
      <c r="L9" s="151"/>
      <c r="M9" s="151"/>
      <c r="N9" s="151"/>
      <c r="O9" s="151"/>
      <c r="P9" s="151"/>
      <c r="Q9" s="151"/>
    </row>
    <row r="10" spans="1:17" ht="31.5">
      <c r="A10" s="3" t="s">
        <v>104</v>
      </c>
      <c r="C10" s="57" t="s">
        <v>73</v>
      </c>
      <c r="E10" s="21">
        <f>'سرمایه‌گذاری در اوراق بهادار '!Q11</f>
        <v>0</v>
      </c>
      <c r="F10" s="18"/>
      <c r="G10" s="59">
        <f>E10/E13</f>
        <v>0</v>
      </c>
      <c r="H10" s="18"/>
      <c r="I10" s="22">
        <f>E10/سهام!AA11</f>
        <v>0</v>
      </c>
      <c r="J10" s="151"/>
      <c r="K10" s="151"/>
      <c r="L10" s="151"/>
      <c r="M10" s="151"/>
      <c r="N10" s="151"/>
      <c r="O10" s="151"/>
      <c r="P10" s="151"/>
      <c r="Q10" s="151"/>
    </row>
    <row r="11" spans="1:17" ht="31.5">
      <c r="A11" s="3" t="s">
        <v>59</v>
      </c>
      <c r="C11" s="57" t="s">
        <v>74</v>
      </c>
      <c r="E11" s="21">
        <f>'درآمد سپرده بانکی '!I13</f>
        <v>280494554</v>
      </c>
      <c r="F11" s="18"/>
      <c r="G11" s="59">
        <f>E11/E13</f>
        <v>1.367822212819629E-3</v>
      </c>
      <c r="H11" s="18"/>
      <c r="I11" s="22">
        <f>E11/سهام!AA11</f>
        <v>1.4177669164713361E-4</v>
      </c>
      <c r="J11" s="151"/>
      <c r="K11" s="151"/>
      <c r="L11" s="151"/>
      <c r="M11" s="151"/>
      <c r="N11" s="151"/>
      <c r="O11" s="151"/>
      <c r="P11" s="151"/>
      <c r="Q11" s="151"/>
    </row>
    <row r="12" spans="1:17" ht="31.5">
      <c r="A12" s="3" t="s">
        <v>66</v>
      </c>
      <c r="C12" s="57" t="s">
        <v>95</v>
      </c>
      <c r="E12" s="21">
        <f>'سایر درآمدها '!E13</f>
        <v>420461640</v>
      </c>
      <c r="F12" s="18"/>
      <c r="G12" s="59">
        <f>E12/E13</f>
        <v>2.0503669772874459E-3</v>
      </c>
      <c r="H12" s="18"/>
      <c r="I12" s="22">
        <f>E12/سهام!AA11</f>
        <v>2.1252341421120106E-4</v>
      </c>
      <c r="J12" s="151"/>
      <c r="K12" s="151"/>
      <c r="L12" s="151"/>
      <c r="M12" s="151"/>
      <c r="N12" s="151"/>
      <c r="O12" s="151"/>
      <c r="P12" s="151"/>
      <c r="Q12" s="151"/>
    </row>
    <row r="13" spans="1:17" ht="32.25" thickBot="1">
      <c r="E13" s="20">
        <f>SUM(E9:E12)</f>
        <v>205066529386</v>
      </c>
      <c r="F13" s="18"/>
      <c r="G13" s="55">
        <f>SUM(G9:G12)</f>
        <v>1</v>
      </c>
      <c r="H13" s="18"/>
      <c r="I13" s="23">
        <f>SUM(I9:I12)</f>
        <v>0.10365140317093924</v>
      </c>
      <c r="J13" s="151"/>
      <c r="K13" s="151"/>
      <c r="L13" s="151"/>
      <c r="M13" s="151"/>
      <c r="N13" s="151"/>
      <c r="O13" s="151"/>
      <c r="P13" s="151"/>
      <c r="Q13" s="151"/>
    </row>
    <row r="14" spans="1:17" ht="32.25" thickTop="1">
      <c r="F14" s="18"/>
      <c r="H14" s="18"/>
      <c r="I14" s="5"/>
      <c r="J14" s="151"/>
      <c r="K14" s="151"/>
      <c r="L14" s="151"/>
      <c r="M14" s="151"/>
      <c r="N14" s="151"/>
      <c r="O14" s="151"/>
      <c r="P14" s="151"/>
      <c r="Q14" s="151"/>
    </row>
    <row r="15" spans="1:17">
      <c r="J15" s="151"/>
      <c r="K15" s="151"/>
      <c r="L15" s="151"/>
      <c r="M15" s="151"/>
      <c r="N15" s="151"/>
      <c r="O15" s="151"/>
      <c r="P15" s="151"/>
      <c r="Q15" s="151"/>
    </row>
    <row r="16" spans="1:17">
      <c r="E16" s="130"/>
      <c r="J16" s="151"/>
      <c r="K16" s="151"/>
      <c r="L16" s="151"/>
      <c r="M16" s="151"/>
      <c r="N16" s="151"/>
      <c r="O16" s="151"/>
      <c r="P16" s="151"/>
      <c r="Q16" s="151"/>
    </row>
    <row r="17" spans="5:17">
      <c r="E17" s="142"/>
      <c r="I17" s="6"/>
      <c r="J17" s="151"/>
      <c r="K17" s="151"/>
      <c r="L17" s="151"/>
      <c r="M17" s="151"/>
      <c r="N17" s="151"/>
      <c r="O17" s="151"/>
      <c r="P17" s="151"/>
      <c r="Q17" s="151"/>
    </row>
    <row r="18" spans="5:17" ht="27.75" customHeight="1">
      <c r="M18" s="147"/>
    </row>
    <row r="19" spans="5:17">
      <c r="M19" s="147"/>
    </row>
    <row r="20" spans="5:17">
      <c r="M20" s="147"/>
    </row>
    <row r="21" spans="5:17">
      <c r="M21" s="147"/>
    </row>
    <row r="22" spans="5:17">
      <c r="M22" s="147"/>
    </row>
    <row r="23" spans="5:17">
      <c r="M23" s="147"/>
    </row>
    <row r="24" spans="5:17">
      <c r="M24" s="147"/>
    </row>
    <row r="25" spans="5:17">
      <c r="M25" s="147"/>
    </row>
    <row r="26" spans="5:17">
      <c r="M26" s="147"/>
    </row>
    <row r="27" spans="5:17" ht="28.5" customHeight="1">
      <c r="M27" s="147"/>
    </row>
    <row r="28" spans="5:17">
      <c r="M28" s="147"/>
    </row>
    <row r="29" spans="5:17">
      <c r="M29" s="147"/>
    </row>
    <row r="30" spans="5:17">
      <c r="M30" s="147"/>
    </row>
    <row r="31" spans="5:17">
      <c r="M31" s="147"/>
    </row>
    <row r="32" spans="5:17">
      <c r="M32" s="147"/>
    </row>
    <row r="33" spans="13:13">
      <c r="M33" s="147"/>
    </row>
    <row r="34" spans="13:13">
      <c r="M34" s="147"/>
    </row>
    <row r="35" spans="13:13">
      <c r="M35" s="147"/>
    </row>
    <row r="36" spans="13:13">
      <c r="M36" s="147"/>
    </row>
    <row r="37" spans="13:13">
      <c r="M37" s="147"/>
    </row>
    <row r="38" spans="13:13">
      <c r="M38" s="147"/>
    </row>
    <row r="39" spans="13:13">
      <c r="M39" s="147"/>
    </row>
    <row r="40" spans="13:13">
      <c r="M40" s="147"/>
    </row>
    <row r="41" spans="13:13">
      <c r="M41" s="147"/>
    </row>
    <row r="42" spans="13:13">
      <c r="M42" s="147"/>
    </row>
    <row r="43" spans="13:13">
      <c r="M43" s="147"/>
    </row>
  </sheetData>
  <mergeCells count="5">
    <mergeCell ref="A2:I2"/>
    <mergeCell ref="A3:I3"/>
    <mergeCell ref="A4:I4"/>
    <mergeCell ref="A6:G6"/>
    <mergeCell ref="C7:I7"/>
  </mergeCells>
  <pageMargins left="0.7" right="0.7" top="0.75" bottom="0.75" header="0.3" footer="0.3"/>
  <pageSetup paperSize="9" scale="5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S38"/>
  <sheetViews>
    <sheetView rightToLeft="1" view="pageBreakPreview" zoomScale="70" zoomScaleNormal="100" zoomScaleSheetLayoutView="70" workbookViewId="0">
      <selection activeCell="O9" sqref="O9"/>
    </sheetView>
  </sheetViews>
  <sheetFormatPr defaultColWidth="9.140625" defaultRowHeight="27.75"/>
  <cols>
    <col min="1" max="1" width="42" style="44" bestFit="1" customWidth="1"/>
    <col min="2" max="2" width="1" style="44" customWidth="1"/>
    <col min="3" max="3" width="23.140625" style="82" bestFit="1" customWidth="1"/>
    <col min="4" max="4" width="1" style="44" customWidth="1"/>
    <col min="5" max="5" width="19.42578125" style="44" bestFit="1" customWidth="1"/>
    <col min="6" max="6" width="1" style="44" customWidth="1"/>
    <col min="7" max="7" width="12.28515625" style="44" bestFit="1" customWidth="1"/>
    <col min="8" max="8" width="1" style="44" customWidth="1"/>
    <col min="9" max="9" width="28.140625" style="44" customWidth="1"/>
    <col min="10" max="10" width="1" style="44" customWidth="1"/>
    <col min="11" max="11" width="15.85546875" style="44" bestFit="1" customWidth="1"/>
    <col min="12" max="12" width="1" style="44" customWidth="1"/>
    <col min="13" max="13" width="23.140625" style="44" bestFit="1" customWidth="1"/>
    <col min="14" max="14" width="1" style="44" customWidth="1"/>
    <col min="15" max="15" width="27" style="44" bestFit="1" customWidth="1"/>
    <col min="16" max="16" width="1" style="44" customWidth="1"/>
    <col min="17" max="17" width="15.85546875" style="44" bestFit="1" customWidth="1"/>
    <col min="18" max="18" width="1" style="44" customWidth="1"/>
    <col min="19" max="19" width="25.42578125" style="44" bestFit="1" customWidth="1"/>
    <col min="20" max="20" width="1" style="44" customWidth="1"/>
    <col min="21" max="21" width="9.140625" style="44" customWidth="1"/>
    <col min="22" max="16384" width="9.140625" style="44"/>
  </cols>
  <sheetData>
    <row r="2" spans="1:19" ht="30">
      <c r="A2" s="180" t="s">
        <v>67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</row>
    <row r="3" spans="1:19" ht="30">
      <c r="A3" s="180" t="s">
        <v>29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</row>
    <row r="4" spans="1:19" ht="30">
      <c r="A4" s="180" t="str">
        <f>'جمع درآمدها'!A4:I4</f>
        <v>برای ماه منتهی به 1401/05/31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</row>
    <row r="5" spans="1:19" ht="36">
      <c r="A5" s="179" t="s">
        <v>76</v>
      </c>
      <c r="B5" s="179"/>
      <c r="C5" s="179"/>
      <c r="D5" s="179"/>
      <c r="E5" s="179"/>
      <c r="F5" s="179"/>
      <c r="G5" s="179"/>
      <c r="H5" s="179"/>
      <c r="I5" s="179"/>
    </row>
    <row r="6" spans="1:19" ht="30.75" thickBot="1">
      <c r="A6" s="182" t="s">
        <v>30</v>
      </c>
      <c r="B6" s="182"/>
      <c r="C6" s="182"/>
      <c r="D6" s="182"/>
      <c r="E6" s="182"/>
      <c r="F6" s="182"/>
      <c r="G6" s="182"/>
      <c r="I6" s="182" t="s">
        <v>137</v>
      </c>
      <c r="J6" s="182"/>
      <c r="K6" s="182"/>
      <c r="L6" s="182"/>
      <c r="M6" s="182"/>
      <c r="O6" s="181" t="s">
        <v>138</v>
      </c>
      <c r="P6" s="181" t="s">
        <v>32</v>
      </c>
      <c r="Q6" s="181" t="s">
        <v>32</v>
      </c>
      <c r="R6" s="181" t="s">
        <v>32</v>
      </c>
      <c r="S6" s="181" t="s">
        <v>32</v>
      </c>
    </row>
    <row r="7" spans="1:19" ht="30">
      <c r="A7" s="100" t="s">
        <v>33</v>
      </c>
      <c r="C7" s="100" t="s">
        <v>34</v>
      </c>
      <c r="E7" s="100" t="s">
        <v>14</v>
      </c>
      <c r="G7" s="100" t="s">
        <v>15</v>
      </c>
      <c r="I7" s="100" t="s">
        <v>35</v>
      </c>
      <c r="K7" s="100" t="s">
        <v>36</v>
      </c>
      <c r="M7" s="100" t="s">
        <v>37</v>
      </c>
      <c r="O7" s="100" t="s">
        <v>35</v>
      </c>
      <c r="Q7" s="100" t="s">
        <v>36</v>
      </c>
      <c r="S7" s="100" t="s">
        <v>37</v>
      </c>
    </row>
    <row r="8" spans="1:19" ht="30">
      <c r="A8" s="47" t="s">
        <v>26</v>
      </c>
      <c r="C8" s="83">
        <v>30</v>
      </c>
      <c r="E8" s="82" t="s">
        <v>38</v>
      </c>
      <c r="G8" s="128">
        <v>0</v>
      </c>
      <c r="I8" s="24">
        <v>61900</v>
      </c>
      <c r="K8" s="24">
        <v>0</v>
      </c>
      <c r="M8" s="24">
        <v>61900</v>
      </c>
      <c r="O8" s="24">
        <v>370826</v>
      </c>
      <c r="Q8" s="24">
        <v>0</v>
      </c>
      <c r="S8" s="24">
        <v>370826</v>
      </c>
    </row>
    <row r="9" spans="1:19" ht="30">
      <c r="A9" s="47" t="s">
        <v>63</v>
      </c>
      <c r="C9" s="83">
        <v>17</v>
      </c>
      <c r="E9" s="82" t="s">
        <v>38</v>
      </c>
      <c r="G9" s="128">
        <v>0</v>
      </c>
      <c r="I9" s="24">
        <v>42365853</v>
      </c>
      <c r="K9" s="24">
        <v>0</v>
      </c>
      <c r="M9" s="24">
        <v>42365853</v>
      </c>
      <c r="O9" s="24">
        <v>278666843</v>
      </c>
      <c r="Q9" s="24">
        <v>0</v>
      </c>
      <c r="S9" s="24">
        <v>278666843</v>
      </c>
    </row>
    <row r="10" spans="1:19" ht="30">
      <c r="A10" s="47" t="s">
        <v>108</v>
      </c>
      <c r="C10" s="83">
        <v>1</v>
      </c>
      <c r="E10" s="82" t="s">
        <v>38</v>
      </c>
      <c r="G10" s="128">
        <v>0</v>
      </c>
      <c r="I10" s="24">
        <v>694539</v>
      </c>
      <c r="K10" s="24">
        <v>0</v>
      </c>
      <c r="M10" s="24">
        <v>694539</v>
      </c>
      <c r="O10" s="24">
        <v>1456885</v>
      </c>
      <c r="Q10" s="24">
        <v>0</v>
      </c>
      <c r="S10" s="24">
        <v>1456885</v>
      </c>
    </row>
    <row r="11" spans="1:19" ht="30.75" thickBot="1">
      <c r="A11" s="159"/>
      <c r="C11" s="159"/>
      <c r="E11" s="159" t="s">
        <v>38</v>
      </c>
      <c r="G11" s="159"/>
      <c r="I11" s="101">
        <f>SUM(I8:I10)</f>
        <v>43122292</v>
      </c>
      <c r="J11" s="48"/>
      <c r="K11" s="102">
        <f>SUM(K8:K10)</f>
        <v>0</v>
      </c>
      <c r="L11" s="101"/>
      <c r="M11" s="101">
        <f>SUM(M8:M10)</f>
        <v>43122292</v>
      </c>
      <c r="N11" s="101"/>
      <c r="O11" s="101">
        <f>SUM(O8:O10)</f>
        <v>280494554</v>
      </c>
      <c r="P11" s="101"/>
      <c r="Q11" s="102">
        <f>SUM(Q8:Q10)</f>
        <v>0</v>
      </c>
      <c r="R11" s="101"/>
      <c r="S11" s="101">
        <f>SUM(S8:S10)</f>
        <v>280494554</v>
      </c>
    </row>
    <row r="12" spans="1:19" ht="28.5" thickTop="1">
      <c r="E12" s="44" t="s">
        <v>38</v>
      </c>
      <c r="I12" s="42"/>
      <c r="M12" s="49"/>
    </row>
    <row r="13" spans="1:19">
      <c r="I13" s="51"/>
      <c r="M13" s="49"/>
    </row>
    <row r="14" spans="1:19">
      <c r="M14" s="49"/>
    </row>
    <row r="15" spans="1:19">
      <c r="M15" s="49"/>
    </row>
    <row r="16" spans="1:19">
      <c r="M16" s="49"/>
    </row>
    <row r="17" spans="13:13">
      <c r="M17" s="49"/>
    </row>
    <row r="18" spans="13:13">
      <c r="M18" s="49"/>
    </row>
    <row r="19" spans="13:13">
      <c r="M19" s="49"/>
    </row>
    <row r="20" spans="13:13">
      <c r="M20" s="49"/>
    </row>
    <row r="21" spans="13:13">
      <c r="M21" s="49"/>
    </row>
    <row r="22" spans="13:13">
      <c r="M22" s="49"/>
    </row>
    <row r="23" spans="13:13">
      <c r="M23" s="49"/>
    </row>
    <row r="24" spans="13:13">
      <c r="M24" s="49"/>
    </row>
    <row r="25" spans="13:13">
      <c r="M25" s="49"/>
    </row>
    <row r="26" spans="13:13">
      <c r="M26" s="49"/>
    </row>
    <row r="27" spans="13:13">
      <c r="M27" s="49"/>
    </row>
    <row r="28" spans="13:13">
      <c r="M28" s="49"/>
    </row>
    <row r="29" spans="13:13">
      <c r="M29" s="49"/>
    </row>
    <row r="30" spans="13:13">
      <c r="M30" s="49"/>
    </row>
    <row r="31" spans="13:13">
      <c r="M31" s="49"/>
    </row>
    <row r="32" spans="13:13">
      <c r="M32" s="49"/>
    </row>
    <row r="33" spans="13:13">
      <c r="M33" s="49"/>
    </row>
    <row r="34" spans="13:13">
      <c r="M34" s="49"/>
    </row>
    <row r="35" spans="13:13">
      <c r="M35" s="49"/>
    </row>
    <row r="36" spans="13:13">
      <c r="M36" s="49"/>
    </row>
    <row r="37" spans="13:13">
      <c r="M37" s="49"/>
    </row>
    <row r="38" spans="13:13">
      <c r="M38" s="49"/>
    </row>
  </sheetData>
  <mergeCells count="7">
    <mergeCell ref="A5:I5"/>
    <mergeCell ref="A2:S2"/>
    <mergeCell ref="A3:S3"/>
    <mergeCell ref="A4:S4"/>
    <mergeCell ref="O6:S6"/>
    <mergeCell ref="I6:M6"/>
    <mergeCell ref="A6:G6"/>
  </mergeCells>
  <pageMargins left="0.7" right="0.7" top="0.75" bottom="0.75" header="0.3" footer="0.3"/>
  <pageSetup paperSize="9" scale="5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V39"/>
  <sheetViews>
    <sheetView rightToLeft="1" view="pageBreakPreview" zoomScale="60" zoomScaleNormal="100" workbookViewId="0">
      <selection activeCell="M14" sqref="M14"/>
    </sheetView>
  </sheetViews>
  <sheetFormatPr defaultColWidth="9.140625" defaultRowHeight="27.75"/>
  <cols>
    <col min="1" max="1" width="40.42578125" style="44" bestFit="1" customWidth="1"/>
    <col min="2" max="2" width="1" style="44" customWidth="1"/>
    <col min="3" max="3" width="16.5703125" style="82" bestFit="1" customWidth="1"/>
    <col min="4" max="4" width="1" style="82" customWidth="1"/>
    <col min="5" max="5" width="19.7109375" style="82" bestFit="1" customWidth="1"/>
    <col min="6" max="6" width="1" style="44" customWidth="1"/>
    <col min="7" max="7" width="15.42578125" style="44" customWidth="1"/>
    <col min="8" max="8" width="1" style="44" customWidth="1"/>
    <col min="9" max="9" width="28.42578125" style="44" bestFit="1" customWidth="1"/>
    <col min="10" max="10" width="1" style="44" customWidth="1"/>
    <col min="11" max="11" width="25.140625" style="44" customWidth="1"/>
    <col min="12" max="12" width="1" style="44" customWidth="1"/>
    <col min="13" max="13" width="29.42578125" style="44" customWidth="1"/>
    <col min="14" max="14" width="1" style="44" customWidth="1"/>
    <col min="15" max="15" width="27" style="44" bestFit="1" customWidth="1"/>
    <col min="16" max="16" width="1" style="44" customWidth="1"/>
    <col min="17" max="17" width="23.7109375" style="44" bestFit="1" customWidth="1"/>
    <col min="18" max="18" width="1" style="44" customWidth="1"/>
    <col min="19" max="19" width="26.140625" style="44" bestFit="1" customWidth="1"/>
    <col min="20" max="21" width="22.5703125" style="44" bestFit="1" customWidth="1"/>
    <col min="22" max="22" width="8.5703125" style="44" customWidth="1"/>
    <col min="23" max="23" width="22.5703125" style="44" bestFit="1" customWidth="1"/>
    <col min="24" max="24" width="12.85546875" style="44" customWidth="1"/>
    <col min="25" max="16384" width="9.140625" style="44"/>
  </cols>
  <sheetData>
    <row r="2" spans="1:22" ht="30">
      <c r="A2" s="180" t="s">
        <v>67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</row>
    <row r="3" spans="1:22" ht="30">
      <c r="A3" s="180" t="s">
        <v>29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</row>
    <row r="4" spans="1:22" ht="30">
      <c r="A4" s="180" t="str">
        <f>'جمع درآمدها'!A4:I4</f>
        <v>برای ماه منتهی به 1401/05/31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</row>
    <row r="5" spans="1:22" ht="30">
      <c r="A5" s="158"/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</row>
    <row r="6" spans="1:22" ht="36">
      <c r="A6" s="183" t="s">
        <v>77</v>
      </c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</row>
    <row r="7" spans="1:22" ht="30.75" thickBot="1">
      <c r="A7" s="182" t="s">
        <v>3</v>
      </c>
      <c r="C7" s="181" t="s">
        <v>39</v>
      </c>
      <c r="D7" s="181" t="s">
        <v>39</v>
      </c>
      <c r="E7" s="181" t="s">
        <v>39</v>
      </c>
      <c r="F7" s="181" t="s">
        <v>39</v>
      </c>
      <c r="G7" s="181" t="s">
        <v>39</v>
      </c>
      <c r="I7" s="181" t="str">
        <f>'سود اوراق بهادار و سپرده بانکی '!I6:M6</f>
        <v>طی مرداد ماه</v>
      </c>
      <c r="J7" s="181" t="s">
        <v>31</v>
      </c>
      <c r="K7" s="181" t="s">
        <v>31</v>
      </c>
      <c r="L7" s="181" t="s">
        <v>31</v>
      </c>
      <c r="M7" s="181" t="s">
        <v>31</v>
      </c>
      <c r="O7" s="181" t="str">
        <f>'سود اوراق بهادار و سپرده بانکی '!O6:S6</f>
        <v>از ابتدای سال مالی تا پایان مرداد ماه</v>
      </c>
      <c r="P7" s="181" t="s">
        <v>32</v>
      </c>
      <c r="Q7" s="181" t="s">
        <v>32</v>
      </c>
      <c r="R7" s="181" t="s">
        <v>32</v>
      </c>
      <c r="S7" s="181" t="s">
        <v>32</v>
      </c>
    </row>
    <row r="8" spans="1:22" s="45" customFormat="1" ht="90">
      <c r="A8" s="182" t="s">
        <v>3</v>
      </c>
      <c r="C8" s="46" t="s">
        <v>40</v>
      </c>
      <c r="D8" s="81"/>
      <c r="E8" s="46" t="s">
        <v>41</v>
      </c>
      <c r="G8" s="46" t="s">
        <v>42</v>
      </c>
      <c r="I8" s="46" t="s">
        <v>43</v>
      </c>
      <c r="K8" s="46" t="s">
        <v>36</v>
      </c>
      <c r="M8" s="46" t="s">
        <v>44</v>
      </c>
      <c r="O8" s="46" t="s">
        <v>43</v>
      </c>
      <c r="Q8" s="46" t="s">
        <v>36</v>
      </c>
      <c r="S8" s="46" t="s">
        <v>44</v>
      </c>
    </row>
    <row r="9" spans="1:22" s="45" customFormat="1" ht="30">
      <c r="A9" s="47" t="s">
        <v>85</v>
      </c>
      <c r="B9" s="44"/>
      <c r="C9" s="82" t="s">
        <v>130</v>
      </c>
      <c r="D9" s="82"/>
      <c r="E9" s="36">
        <v>1900000</v>
      </c>
      <c r="F9" s="36"/>
      <c r="G9" s="36">
        <v>3750</v>
      </c>
      <c r="H9" s="36"/>
      <c r="I9" s="36">
        <v>0</v>
      </c>
      <c r="J9" s="36"/>
      <c r="K9" s="36">
        <v>0</v>
      </c>
      <c r="L9" s="36"/>
      <c r="M9" s="36">
        <v>0</v>
      </c>
      <c r="N9" s="36"/>
      <c r="O9" s="36">
        <v>7125000000</v>
      </c>
      <c r="P9" s="36"/>
      <c r="Q9" s="36">
        <v>101029710</v>
      </c>
      <c r="R9" s="36"/>
      <c r="S9" s="36">
        <v>7023970290</v>
      </c>
      <c r="T9" s="144"/>
      <c r="U9" s="60"/>
      <c r="V9" s="60"/>
    </row>
    <row r="10" spans="1:22" s="45" customFormat="1" ht="30">
      <c r="A10" s="47" t="s">
        <v>99</v>
      </c>
      <c r="B10" s="44"/>
      <c r="C10" s="82" t="s">
        <v>121</v>
      </c>
      <c r="D10" s="82"/>
      <c r="E10" s="36">
        <v>1536666</v>
      </c>
      <c r="F10" s="36"/>
      <c r="G10" s="36">
        <v>200</v>
      </c>
      <c r="H10" s="36"/>
      <c r="I10" s="36">
        <v>0</v>
      </c>
      <c r="J10" s="36"/>
      <c r="K10" s="36">
        <v>0</v>
      </c>
      <c r="L10" s="36"/>
      <c r="M10" s="36">
        <v>0</v>
      </c>
      <c r="N10" s="36"/>
      <c r="O10" s="36">
        <v>307333200</v>
      </c>
      <c r="P10" s="36"/>
      <c r="Q10" s="36">
        <v>0</v>
      </c>
      <c r="R10" s="36"/>
      <c r="S10" s="36">
        <v>307333200</v>
      </c>
      <c r="T10" s="144"/>
      <c r="U10" s="60"/>
      <c r="V10" s="60"/>
    </row>
    <row r="11" spans="1:22" s="45" customFormat="1" ht="30">
      <c r="A11" s="47" t="s">
        <v>100</v>
      </c>
      <c r="B11" s="44"/>
      <c r="C11" s="82" t="s">
        <v>125</v>
      </c>
      <c r="D11" s="82"/>
      <c r="E11" s="36">
        <v>6211860</v>
      </c>
      <c r="F11" s="36"/>
      <c r="G11" s="36">
        <v>2400</v>
      </c>
      <c r="H11" s="36"/>
      <c r="I11" s="36">
        <v>0</v>
      </c>
      <c r="J11" s="36"/>
      <c r="K11" s="36">
        <v>0</v>
      </c>
      <c r="L11" s="36"/>
      <c r="M11" s="36">
        <v>0</v>
      </c>
      <c r="N11" s="36"/>
      <c r="O11" s="36">
        <v>14908464000</v>
      </c>
      <c r="P11" s="36"/>
      <c r="Q11" s="36">
        <v>607309309</v>
      </c>
      <c r="R11" s="36"/>
      <c r="S11" s="36">
        <v>14301154691</v>
      </c>
      <c r="T11" s="144"/>
      <c r="U11" s="60"/>
      <c r="V11" s="60"/>
    </row>
    <row r="12" spans="1:22" s="45" customFormat="1" ht="30">
      <c r="A12" s="47" t="s">
        <v>119</v>
      </c>
      <c r="B12" s="44"/>
      <c r="C12" s="82" t="s">
        <v>131</v>
      </c>
      <c r="D12" s="82"/>
      <c r="E12" s="36">
        <v>14000000</v>
      </c>
      <c r="F12" s="36"/>
      <c r="G12" s="36">
        <v>1350</v>
      </c>
      <c r="H12" s="36"/>
      <c r="I12" s="36">
        <v>0</v>
      </c>
      <c r="J12" s="36"/>
      <c r="K12" s="36">
        <v>0</v>
      </c>
      <c r="L12" s="36"/>
      <c r="M12" s="36">
        <v>0</v>
      </c>
      <c r="N12" s="36"/>
      <c r="O12" s="36">
        <v>18900000000</v>
      </c>
      <c r="P12" s="36"/>
      <c r="Q12" s="36">
        <v>781812213</v>
      </c>
      <c r="R12" s="36"/>
      <c r="S12" s="36">
        <v>18118187787</v>
      </c>
      <c r="T12" s="144"/>
      <c r="U12" s="60"/>
      <c r="V12" s="60"/>
    </row>
    <row r="13" spans="1:22" s="45" customFormat="1" ht="30">
      <c r="A13" s="47" t="s">
        <v>93</v>
      </c>
      <c r="B13" s="44"/>
      <c r="C13" s="82" t="s">
        <v>126</v>
      </c>
      <c r="D13" s="82"/>
      <c r="E13" s="36">
        <v>3400000</v>
      </c>
      <c r="F13" s="36"/>
      <c r="G13" s="36">
        <v>2040</v>
      </c>
      <c r="H13" s="36"/>
      <c r="I13" s="36">
        <v>0</v>
      </c>
      <c r="J13" s="36"/>
      <c r="K13" s="36">
        <v>0</v>
      </c>
      <c r="L13" s="36"/>
      <c r="M13" s="36">
        <v>0</v>
      </c>
      <c r="N13" s="36"/>
      <c r="O13" s="36">
        <v>6936000000</v>
      </c>
      <c r="P13" s="36"/>
      <c r="Q13" s="36">
        <v>591037594</v>
      </c>
      <c r="R13" s="36"/>
      <c r="S13" s="36">
        <v>6344962406</v>
      </c>
      <c r="T13" s="144"/>
      <c r="U13" s="60"/>
      <c r="V13" s="60"/>
    </row>
    <row r="14" spans="1:22" s="45" customFormat="1" ht="30">
      <c r="A14" s="47" t="s">
        <v>118</v>
      </c>
      <c r="B14" s="44"/>
      <c r="C14" s="82" t="s">
        <v>132</v>
      </c>
      <c r="D14" s="82"/>
      <c r="E14" s="36">
        <v>4400000</v>
      </c>
      <c r="F14" s="36"/>
      <c r="G14" s="36">
        <v>600</v>
      </c>
      <c r="H14" s="36"/>
      <c r="I14" s="36">
        <v>0</v>
      </c>
      <c r="J14" s="36"/>
      <c r="K14" s="36">
        <v>0</v>
      </c>
      <c r="L14" s="36"/>
      <c r="M14" s="36">
        <v>0</v>
      </c>
      <c r="N14" s="36"/>
      <c r="O14" s="36">
        <v>2640000000</v>
      </c>
      <c r="P14" s="36"/>
      <c r="Q14" s="36">
        <v>14386921</v>
      </c>
      <c r="R14" s="36"/>
      <c r="S14" s="36">
        <v>2625613079</v>
      </c>
      <c r="T14" s="144"/>
      <c r="U14" s="60"/>
      <c r="V14" s="60"/>
    </row>
    <row r="15" spans="1:22" s="45" customFormat="1" ht="30">
      <c r="A15" s="47" t="s">
        <v>89</v>
      </c>
      <c r="B15" s="44"/>
      <c r="C15" s="82" t="s">
        <v>127</v>
      </c>
      <c r="D15" s="82"/>
      <c r="E15" s="36">
        <v>12200000</v>
      </c>
      <c r="F15" s="36"/>
      <c r="G15" s="36">
        <v>3456</v>
      </c>
      <c r="H15" s="36"/>
      <c r="I15" s="36">
        <v>0</v>
      </c>
      <c r="J15" s="36"/>
      <c r="K15" s="36">
        <v>0</v>
      </c>
      <c r="L15" s="36"/>
      <c r="M15" s="36">
        <v>0</v>
      </c>
      <c r="N15" s="36"/>
      <c r="O15" s="36">
        <v>42163200000</v>
      </c>
      <c r="P15" s="36"/>
      <c r="Q15" s="36">
        <v>0</v>
      </c>
      <c r="R15" s="36"/>
      <c r="S15" s="36">
        <v>42163200000</v>
      </c>
      <c r="T15" s="144"/>
      <c r="U15" s="60"/>
      <c r="V15" s="60"/>
    </row>
    <row r="16" spans="1:22" s="45" customFormat="1" ht="30">
      <c r="A16" s="47" t="s">
        <v>107</v>
      </c>
      <c r="B16" s="44"/>
      <c r="C16" s="82" t="s">
        <v>128</v>
      </c>
      <c r="D16" s="82"/>
      <c r="E16" s="36">
        <v>4500000</v>
      </c>
      <c r="F16" s="36"/>
      <c r="G16" s="36">
        <v>1800</v>
      </c>
      <c r="H16" s="36"/>
      <c r="I16" s="36">
        <v>0</v>
      </c>
      <c r="J16" s="36"/>
      <c r="K16" s="36">
        <v>0</v>
      </c>
      <c r="L16" s="36"/>
      <c r="M16" s="36">
        <v>0</v>
      </c>
      <c r="N16" s="36"/>
      <c r="O16" s="36">
        <v>8100000000</v>
      </c>
      <c r="P16" s="36"/>
      <c r="Q16" s="36">
        <v>173726542</v>
      </c>
      <c r="R16" s="36"/>
      <c r="S16" s="36">
        <v>7926273458</v>
      </c>
      <c r="T16" s="144"/>
      <c r="U16" s="60"/>
      <c r="V16" s="60"/>
    </row>
    <row r="17" spans="1:22" s="45" customFormat="1" ht="30">
      <c r="A17" s="47" t="s">
        <v>103</v>
      </c>
      <c r="B17" s="44"/>
      <c r="C17" s="82" t="s">
        <v>133</v>
      </c>
      <c r="D17" s="82"/>
      <c r="E17" s="36">
        <v>25000000</v>
      </c>
      <c r="F17" s="36"/>
      <c r="G17" s="36">
        <v>200</v>
      </c>
      <c r="H17" s="36"/>
      <c r="I17" s="36">
        <v>0</v>
      </c>
      <c r="J17" s="36"/>
      <c r="K17" s="36">
        <v>0</v>
      </c>
      <c r="L17" s="36"/>
      <c r="M17" s="36">
        <v>0</v>
      </c>
      <c r="N17" s="36"/>
      <c r="O17" s="36">
        <v>5000000000</v>
      </c>
      <c r="P17" s="36"/>
      <c r="Q17" s="36">
        <v>0</v>
      </c>
      <c r="R17" s="36"/>
      <c r="S17" s="36">
        <v>5000000000</v>
      </c>
      <c r="T17" s="144"/>
      <c r="U17" s="60"/>
      <c r="V17" s="60"/>
    </row>
    <row r="18" spans="1:22" s="45" customFormat="1" ht="30">
      <c r="A18" s="47" t="s">
        <v>114</v>
      </c>
      <c r="B18" s="44"/>
      <c r="C18" s="82" t="s">
        <v>122</v>
      </c>
      <c r="D18" s="82"/>
      <c r="E18" s="36">
        <v>30000000</v>
      </c>
      <c r="F18" s="36"/>
      <c r="G18" s="36">
        <v>270</v>
      </c>
      <c r="H18" s="36"/>
      <c r="I18" s="36">
        <v>0</v>
      </c>
      <c r="J18" s="36"/>
      <c r="K18" s="36">
        <v>0</v>
      </c>
      <c r="L18" s="36"/>
      <c r="M18" s="36">
        <v>0</v>
      </c>
      <c r="N18" s="36"/>
      <c r="O18" s="36">
        <v>8100000000</v>
      </c>
      <c r="P18" s="36"/>
      <c r="Q18" s="36">
        <v>0</v>
      </c>
      <c r="R18" s="36"/>
      <c r="S18" s="36">
        <v>8100000000</v>
      </c>
      <c r="T18" s="144"/>
      <c r="U18" s="60"/>
      <c r="V18" s="60"/>
    </row>
    <row r="19" spans="1:22" s="45" customFormat="1" ht="30">
      <c r="A19" s="47" t="s">
        <v>117</v>
      </c>
      <c r="B19" s="44"/>
      <c r="C19" s="82" t="s">
        <v>128</v>
      </c>
      <c r="D19" s="82"/>
      <c r="E19" s="36">
        <v>6000000</v>
      </c>
      <c r="F19" s="36"/>
      <c r="G19" s="36">
        <v>4240</v>
      </c>
      <c r="H19" s="36"/>
      <c r="I19" s="36">
        <v>0</v>
      </c>
      <c r="J19" s="36"/>
      <c r="K19" s="36">
        <v>0</v>
      </c>
      <c r="L19" s="36"/>
      <c r="M19" s="36">
        <v>0</v>
      </c>
      <c r="N19" s="36"/>
      <c r="O19" s="36">
        <v>25440000000</v>
      </c>
      <c r="P19" s="36"/>
      <c r="Q19" s="36">
        <v>1508041237</v>
      </c>
      <c r="R19" s="36"/>
      <c r="S19" s="36">
        <v>23931958763</v>
      </c>
      <c r="T19" s="144"/>
      <c r="U19" s="60"/>
      <c r="V19" s="60"/>
    </row>
    <row r="20" spans="1:22" s="45" customFormat="1" ht="28.5" thickBot="1">
      <c r="A20" s="44"/>
      <c r="B20" s="44"/>
      <c r="C20" s="82"/>
      <c r="D20" s="82"/>
      <c r="E20" s="83"/>
      <c r="F20" s="44"/>
      <c r="G20" s="24"/>
      <c r="H20" s="44"/>
      <c r="I20" s="48">
        <f>SUM(I9:I19)</f>
        <v>0</v>
      </c>
      <c r="J20" s="50" t="e">
        <f>SUM(#REF!)</f>
        <v>#REF!</v>
      </c>
      <c r="K20" s="48">
        <f>SUM(K9:K19)</f>
        <v>0</v>
      </c>
      <c r="L20" s="50" t="e">
        <f>SUM(#REF!)</f>
        <v>#REF!</v>
      </c>
      <c r="M20" s="48">
        <f>SUM(M9:M19)</f>
        <v>0</v>
      </c>
      <c r="N20" s="50" t="e">
        <f>SUM(#REF!)</f>
        <v>#REF!</v>
      </c>
      <c r="O20" s="48">
        <f>SUM(O9:O19)</f>
        <v>139619997200</v>
      </c>
      <c r="P20" s="50" t="e">
        <f>SUM(#REF!)</f>
        <v>#REF!</v>
      </c>
      <c r="Q20" s="48">
        <f>SUM(Q9:Q19)</f>
        <v>3777343526</v>
      </c>
      <c r="R20" s="50" t="e">
        <f>SUM(#REF!)</f>
        <v>#REF!</v>
      </c>
      <c r="S20" s="48">
        <f>SUM(S9:S19)</f>
        <v>135842653674</v>
      </c>
    </row>
    <row r="21" spans="1:22" s="45" customFormat="1" ht="30.75" thickTop="1">
      <c r="A21" s="47"/>
      <c r="B21" s="44"/>
      <c r="C21" s="82"/>
      <c r="D21" s="82"/>
      <c r="E21" s="83"/>
      <c r="F21" s="44"/>
      <c r="G21" s="24"/>
      <c r="H21" s="44"/>
      <c r="I21" s="24"/>
      <c r="J21" s="44"/>
      <c r="K21" s="24"/>
      <c r="L21" s="44"/>
      <c r="M21" s="49"/>
      <c r="N21" s="44"/>
      <c r="O21" s="129"/>
      <c r="P21" s="44"/>
      <c r="Q21" s="24"/>
      <c r="R21" s="44"/>
      <c r="S21" s="24"/>
    </row>
    <row r="22" spans="1:22" s="45" customFormat="1" ht="30">
      <c r="A22" s="47"/>
      <c r="B22" s="44"/>
      <c r="C22" s="82"/>
      <c r="D22" s="82"/>
      <c r="E22" s="83"/>
      <c r="F22" s="44"/>
      <c r="G22" s="24"/>
      <c r="H22" s="44"/>
      <c r="I22" s="24"/>
      <c r="J22" s="44"/>
      <c r="K22" s="24"/>
      <c r="L22" s="44"/>
      <c r="M22" s="49"/>
      <c r="N22" s="44"/>
      <c r="O22" s="24"/>
      <c r="P22" s="44"/>
      <c r="Q22" s="36"/>
      <c r="R22" s="44"/>
      <c r="S22" s="24"/>
    </row>
    <row r="23" spans="1:22" s="45" customFormat="1" ht="30">
      <c r="A23" s="47"/>
      <c r="B23" s="44"/>
      <c r="C23" s="82"/>
      <c r="D23" s="82"/>
      <c r="E23" s="84"/>
      <c r="F23" s="51"/>
      <c r="G23" s="50"/>
      <c r="H23" s="51"/>
      <c r="I23" s="50"/>
      <c r="J23" s="51"/>
      <c r="K23" s="36"/>
      <c r="L23" s="51"/>
      <c r="M23" s="52"/>
      <c r="N23" s="51"/>
      <c r="O23" s="50"/>
      <c r="P23" s="51"/>
      <c r="Q23" s="50"/>
      <c r="R23" s="51"/>
      <c r="S23" s="50"/>
    </row>
    <row r="24" spans="1:22" s="45" customFormat="1" ht="30">
      <c r="A24" s="47"/>
      <c r="B24" s="44"/>
      <c r="C24" s="82"/>
      <c r="D24" s="82"/>
      <c r="E24" s="83"/>
      <c r="F24" s="44"/>
      <c r="G24" s="24"/>
      <c r="H24" s="44"/>
      <c r="I24" s="24"/>
      <c r="J24" s="44"/>
      <c r="K24" s="24"/>
      <c r="L24" s="44"/>
      <c r="M24" s="49"/>
      <c r="N24" s="44"/>
      <c r="O24" s="24"/>
      <c r="P24" s="44"/>
      <c r="Q24" s="24"/>
      <c r="R24" s="44"/>
      <c r="S24" s="24"/>
    </row>
    <row r="25" spans="1:22" s="45" customFormat="1" ht="30">
      <c r="A25" s="47"/>
      <c r="B25" s="44"/>
      <c r="C25" s="82"/>
      <c r="D25" s="82"/>
      <c r="E25" s="83"/>
      <c r="F25" s="44"/>
      <c r="G25" s="24"/>
      <c r="H25" s="44"/>
      <c r="I25" s="24"/>
      <c r="J25" s="44"/>
      <c r="K25" s="24"/>
      <c r="L25" s="44"/>
      <c r="M25" s="49"/>
      <c r="N25" s="44"/>
      <c r="O25" s="24"/>
      <c r="P25" s="44"/>
      <c r="Q25" s="24"/>
      <c r="R25" s="44"/>
      <c r="S25" s="24"/>
    </row>
    <row r="26" spans="1:22" s="45" customFormat="1">
      <c r="A26" s="44"/>
      <c r="B26" s="44"/>
      <c r="C26" s="82"/>
      <c r="D26" s="82"/>
      <c r="E26" s="84"/>
      <c r="F26" s="51"/>
      <c r="G26" s="51"/>
      <c r="H26" s="51"/>
      <c r="I26" s="51"/>
      <c r="J26" s="51"/>
      <c r="K26" s="50"/>
      <c r="L26" s="51"/>
      <c r="M26" s="52"/>
      <c r="N26" s="51"/>
      <c r="O26" s="50"/>
      <c r="P26" s="51"/>
      <c r="Q26" s="50"/>
      <c r="R26" s="51"/>
      <c r="S26" s="50"/>
    </row>
    <row r="27" spans="1:22" s="45" customFormat="1">
      <c r="A27" s="44"/>
      <c r="B27" s="44"/>
      <c r="C27" s="82"/>
      <c r="D27" s="82"/>
      <c r="E27" s="82"/>
      <c r="F27" s="44"/>
      <c r="G27" s="44"/>
      <c r="H27" s="44"/>
      <c r="I27" s="44"/>
      <c r="J27" s="44"/>
      <c r="K27" s="24"/>
      <c r="L27" s="44"/>
      <c r="M27" s="49"/>
      <c r="N27" s="44"/>
      <c r="O27" s="44"/>
      <c r="P27" s="44"/>
      <c r="Q27" s="44"/>
      <c r="R27" s="44"/>
      <c r="S27" s="44"/>
    </row>
    <row r="28" spans="1:22" s="45" customFormat="1">
      <c r="A28" s="44"/>
      <c r="B28" s="44"/>
      <c r="C28" s="82"/>
      <c r="D28" s="82"/>
      <c r="E28" s="82"/>
      <c r="F28" s="44"/>
      <c r="G28" s="44"/>
      <c r="H28" s="44"/>
      <c r="I28" s="44"/>
      <c r="J28" s="44"/>
      <c r="K28" s="24"/>
      <c r="L28" s="44"/>
      <c r="M28" s="49"/>
      <c r="N28" s="44"/>
      <c r="O28" s="44"/>
      <c r="P28" s="44"/>
      <c r="Q28" s="44"/>
      <c r="R28" s="44"/>
      <c r="S28" s="44"/>
    </row>
    <row r="29" spans="1:22" s="45" customFormat="1">
      <c r="A29" s="44"/>
      <c r="B29" s="44"/>
      <c r="C29" s="82"/>
      <c r="D29" s="82"/>
      <c r="E29" s="82"/>
      <c r="F29" s="44"/>
      <c r="G29" s="44"/>
      <c r="H29" s="44"/>
      <c r="I29" s="44"/>
      <c r="J29" s="44"/>
      <c r="K29" s="24"/>
      <c r="L29" s="44"/>
      <c r="M29" s="49"/>
      <c r="N29" s="44"/>
      <c r="O29" s="44"/>
      <c r="P29" s="44"/>
      <c r="Q29" s="44"/>
      <c r="R29" s="44"/>
      <c r="S29" s="44"/>
    </row>
    <row r="30" spans="1:22" s="45" customFormat="1">
      <c r="A30" s="44"/>
      <c r="B30" s="44"/>
      <c r="C30" s="82"/>
      <c r="D30" s="82"/>
      <c r="E30" s="82"/>
      <c r="F30" s="44"/>
      <c r="G30" s="44"/>
      <c r="H30" s="44"/>
      <c r="I30" s="44"/>
      <c r="J30" s="44"/>
      <c r="K30" s="44"/>
      <c r="L30" s="44"/>
      <c r="M30" s="49"/>
      <c r="N30" s="44"/>
      <c r="O30" s="44"/>
      <c r="P30" s="44"/>
      <c r="Q30" s="44"/>
      <c r="R30" s="44"/>
      <c r="S30" s="44"/>
    </row>
    <row r="31" spans="1:22" s="45" customFormat="1">
      <c r="A31" s="44"/>
      <c r="B31" s="44"/>
      <c r="C31" s="82"/>
      <c r="D31" s="82"/>
      <c r="E31" s="82"/>
      <c r="F31" s="44"/>
      <c r="G31" s="44"/>
      <c r="H31" s="44"/>
      <c r="I31" s="44"/>
      <c r="J31" s="44"/>
      <c r="K31" s="44"/>
      <c r="L31" s="44"/>
      <c r="M31" s="49"/>
      <c r="N31" s="44"/>
      <c r="O31" s="44"/>
      <c r="P31" s="44"/>
      <c r="Q31" s="44"/>
      <c r="R31" s="44"/>
      <c r="S31" s="44"/>
    </row>
    <row r="32" spans="1:22" s="45" customFormat="1">
      <c r="A32" s="44"/>
      <c r="B32" s="44"/>
      <c r="C32" s="82"/>
      <c r="D32" s="82"/>
      <c r="E32" s="82"/>
      <c r="F32" s="44"/>
      <c r="G32" s="44"/>
      <c r="H32" s="44"/>
      <c r="I32" s="44"/>
      <c r="J32" s="44"/>
      <c r="K32" s="44"/>
      <c r="L32" s="44"/>
      <c r="M32" s="49"/>
      <c r="N32" s="44"/>
      <c r="O32" s="44"/>
      <c r="P32" s="44"/>
      <c r="Q32" s="44"/>
      <c r="R32" s="44"/>
      <c r="S32" s="44"/>
    </row>
    <row r="33" spans="13:13">
      <c r="M33" s="49"/>
    </row>
    <row r="34" spans="13:13">
      <c r="M34" s="49"/>
    </row>
    <row r="35" spans="13:13">
      <c r="M35" s="49"/>
    </row>
    <row r="36" spans="13:13">
      <c r="M36" s="49"/>
    </row>
    <row r="37" spans="13:13">
      <c r="M37" s="49"/>
    </row>
    <row r="38" spans="13:13">
      <c r="M38" s="49"/>
    </row>
    <row r="39" spans="13:13">
      <c r="M39" s="49"/>
    </row>
  </sheetData>
  <mergeCells count="8">
    <mergeCell ref="A2:S2"/>
    <mergeCell ref="A3:S3"/>
    <mergeCell ref="A4:S4"/>
    <mergeCell ref="A7:A8"/>
    <mergeCell ref="C7:G7"/>
    <mergeCell ref="O7:S7"/>
    <mergeCell ref="I7:M7"/>
    <mergeCell ref="A6:O6"/>
  </mergeCells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59"/>
  <sheetViews>
    <sheetView rightToLeft="1" view="pageBreakPreview" zoomScale="60" zoomScaleNormal="100" workbookViewId="0">
      <selection activeCell="K12" sqref="K12"/>
    </sheetView>
  </sheetViews>
  <sheetFormatPr defaultColWidth="9.140625" defaultRowHeight="27.75"/>
  <cols>
    <col min="1" max="1" width="48.5703125" style="111" bestFit="1" customWidth="1"/>
    <col min="2" max="2" width="1" style="111" customWidth="1"/>
    <col min="3" max="3" width="21.140625" style="112" bestFit="1" customWidth="1"/>
    <col min="4" max="4" width="1" style="111" customWidth="1"/>
    <col min="5" max="5" width="29.85546875" style="111" bestFit="1" customWidth="1"/>
    <col min="6" max="6" width="1" style="111" customWidth="1"/>
    <col min="7" max="7" width="33.42578125" style="111" customWidth="1"/>
    <col min="8" max="8" width="1" style="111" customWidth="1"/>
    <col min="9" max="9" width="28.85546875" style="111" customWidth="1"/>
    <col min="10" max="10" width="1" style="111" customWidth="1"/>
    <col min="11" max="11" width="21.7109375" style="112" customWidth="1"/>
    <col min="12" max="12" width="1" style="111" customWidth="1"/>
    <col min="13" max="13" width="30.85546875" style="111" customWidth="1"/>
    <col min="14" max="14" width="1" style="111" customWidth="1"/>
    <col min="15" max="15" width="32.5703125" style="111" bestFit="1" customWidth="1"/>
    <col min="16" max="16" width="1" style="111" customWidth="1"/>
    <col min="17" max="17" width="30.5703125" style="113" customWidth="1"/>
    <col min="18" max="18" width="1" style="111" customWidth="1"/>
    <col min="19" max="19" width="17.28515625" style="111" bestFit="1" customWidth="1"/>
    <col min="20" max="20" width="13" style="111" bestFit="1" customWidth="1"/>
    <col min="21" max="21" width="30" style="111" customWidth="1"/>
    <col min="22" max="22" width="22.7109375" style="111" bestFit="1" customWidth="1"/>
    <col min="23" max="16384" width="9.140625" style="111"/>
  </cols>
  <sheetData>
    <row r="1" spans="1:22" s="107" customFormat="1" ht="33.75">
      <c r="C1" s="108"/>
      <c r="K1" s="108"/>
      <c r="Q1" s="109"/>
    </row>
    <row r="2" spans="1:22" s="110" customFormat="1" ht="42.75">
      <c r="A2" s="186" t="s">
        <v>67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</row>
    <row r="3" spans="1:22" s="110" customFormat="1" ht="42.75">
      <c r="A3" s="186" t="s">
        <v>29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</row>
    <row r="4" spans="1:22" s="110" customFormat="1" ht="42.75">
      <c r="A4" s="186" t="str">
        <f>'درآمد سود سهام '!A4:S4</f>
        <v>برای ماه منتهی به 1401/05/31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</row>
    <row r="5" spans="1:22" s="107" customFormat="1" ht="36">
      <c r="A5" s="161"/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54"/>
    </row>
    <row r="6" spans="1:22" ht="40.5">
      <c r="A6" s="187" t="s">
        <v>78</v>
      </c>
      <c r="B6" s="187"/>
      <c r="C6" s="187"/>
      <c r="D6" s="187"/>
      <c r="E6" s="187"/>
      <c r="F6" s="187"/>
      <c r="G6" s="187"/>
      <c r="H6" s="187"/>
      <c r="I6" s="187"/>
    </row>
    <row r="7" spans="1:22" s="64" customFormat="1" ht="34.5" thickBot="1">
      <c r="A7" s="185" t="s">
        <v>3</v>
      </c>
      <c r="C7" s="184" t="s">
        <v>137</v>
      </c>
      <c r="D7" s="184" t="s">
        <v>31</v>
      </c>
      <c r="E7" s="184" t="s">
        <v>31</v>
      </c>
      <c r="F7" s="184" t="s">
        <v>31</v>
      </c>
      <c r="G7" s="184" t="s">
        <v>31</v>
      </c>
      <c r="H7" s="184" t="s">
        <v>31</v>
      </c>
      <c r="I7" s="184" t="s">
        <v>31</v>
      </c>
      <c r="K7" s="184" t="s">
        <v>138</v>
      </c>
      <c r="L7" s="184" t="s">
        <v>32</v>
      </c>
      <c r="M7" s="184" t="s">
        <v>32</v>
      </c>
      <c r="N7" s="184" t="s">
        <v>32</v>
      </c>
      <c r="O7" s="184" t="s">
        <v>32</v>
      </c>
      <c r="P7" s="184" t="s">
        <v>32</v>
      </c>
      <c r="Q7" s="184" t="s">
        <v>32</v>
      </c>
    </row>
    <row r="8" spans="1:22" s="114" customFormat="1" ht="66" customHeight="1" thickBot="1">
      <c r="A8" s="184" t="s">
        <v>3</v>
      </c>
      <c r="C8" s="199" t="s">
        <v>6</v>
      </c>
      <c r="E8" s="199" t="s">
        <v>45</v>
      </c>
      <c r="G8" s="199" t="s">
        <v>46</v>
      </c>
      <c r="I8" s="199" t="s">
        <v>48</v>
      </c>
      <c r="K8" s="199" t="s">
        <v>6</v>
      </c>
      <c r="M8" s="199" t="s">
        <v>45</v>
      </c>
      <c r="O8" s="199" t="s">
        <v>46</v>
      </c>
      <c r="Q8" s="200" t="s">
        <v>48</v>
      </c>
    </row>
    <row r="9" spans="1:22" s="64" customFormat="1" ht="40.5" customHeight="1">
      <c r="A9" s="47" t="s">
        <v>123</v>
      </c>
      <c r="B9" s="44"/>
      <c r="C9" s="24">
        <v>5800000</v>
      </c>
      <c r="D9" s="44"/>
      <c r="E9" s="24">
        <v>23085419649</v>
      </c>
      <c r="F9" s="44"/>
      <c r="G9" s="24">
        <v>23280568190</v>
      </c>
      <c r="H9" s="44"/>
      <c r="I9" s="24">
        <v>-195148541</v>
      </c>
      <c r="J9" s="44"/>
      <c r="K9" s="24">
        <v>5800000</v>
      </c>
      <c r="L9" s="44"/>
      <c r="M9" s="24">
        <v>23085419649</v>
      </c>
      <c r="N9" s="44"/>
      <c r="O9" s="24">
        <v>23280568190</v>
      </c>
      <c r="P9" s="44"/>
      <c r="Q9" s="24">
        <v>-195148541</v>
      </c>
      <c r="S9" s="144"/>
      <c r="T9" s="145"/>
      <c r="U9" s="145"/>
      <c r="V9" s="70"/>
    </row>
    <row r="10" spans="1:22" s="64" customFormat="1" ht="40.5" customHeight="1">
      <c r="A10" s="47" t="s">
        <v>90</v>
      </c>
      <c r="B10" s="44"/>
      <c r="C10" s="24">
        <v>800000</v>
      </c>
      <c r="D10" s="44"/>
      <c r="E10" s="24">
        <v>12076110200</v>
      </c>
      <c r="F10" s="44"/>
      <c r="G10" s="24">
        <v>11045883590</v>
      </c>
      <c r="H10" s="44"/>
      <c r="I10" s="24">
        <v>1030226610</v>
      </c>
      <c r="J10" s="44"/>
      <c r="K10" s="24">
        <v>1200000</v>
      </c>
      <c r="L10" s="44"/>
      <c r="M10" s="24">
        <v>18936055294</v>
      </c>
      <c r="N10" s="44"/>
      <c r="O10" s="24">
        <v>16568825400</v>
      </c>
      <c r="P10" s="44"/>
      <c r="Q10" s="24">
        <v>2367229894</v>
      </c>
      <c r="S10" s="144"/>
      <c r="T10" s="145"/>
      <c r="U10" s="145"/>
      <c r="V10" s="70"/>
    </row>
    <row r="11" spans="1:22" s="64" customFormat="1" ht="40.5" customHeight="1">
      <c r="A11" s="47" t="s">
        <v>88</v>
      </c>
      <c r="B11" s="44"/>
      <c r="C11" s="24">
        <v>1300000</v>
      </c>
      <c r="D11" s="44"/>
      <c r="E11" s="24">
        <v>18456149942</v>
      </c>
      <c r="F11" s="44"/>
      <c r="G11" s="24">
        <v>16842923071</v>
      </c>
      <c r="H11" s="44"/>
      <c r="I11" s="24">
        <v>1613226871</v>
      </c>
      <c r="J11" s="44"/>
      <c r="K11" s="24">
        <v>1300000</v>
      </c>
      <c r="L11" s="44"/>
      <c r="M11" s="24">
        <v>18456149942</v>
      </c>
      <c r="N11" s="44"/>
      <c r="O11" s="24">
        <v>16842923071</v>
      </c>
      <c r="P11" s="44"/>
      <c r="Q11" s="24">
        <v>1613226871</v>
      </c>
      <c r="S11" s="144"/>
      <c r="T11" s="145"/>
      <c r="U11" s="145"/>
      <c r="V11" s="70"/>
    </row>
    <row r="12" spans="1:22" s="64" customFormat="1" ht="40.5" customHeight="1">
      <c r="A12" s="47" t="s">
        <v>99</v>
      </c>
      <c r="B12" s="44"/>
      <c r="C12" s="24">
        <v>500000</v>
      </c>
      <c r="D12" s="44"/>
      <c r="E12" s="24">
        <v>4901954433</v>
      </c>
      <c r="F12" s="44"/>
      <c r="G12" s="24">
        <v>6312217504</v>
      </c>
      <c r="H12" s="44"/>
      <c r="I12" s="24">
        <v>-1410263071</v>
      </c>
      <c r="J12" s="44"/>
      <c r="K12" s="24">
        <v>1536666</v>
      </c>
      <c r="L12" s="44"/>
      <c r="M12" s="24">
        <v>17268002743</v>
      </c>
      <c r="N12" s="44"/>
      <c r="O12" s="24">
        <v>19399540033</v>
      </c>
      <c r="P12" s="44"/>
      <c r="Q12" s="24">
        <v>-2131537290</v>
      </c>
      <c r="S12" s="144"/>
      <c r="T12" s="145"/>
      <c r="U12" s="145"/>
      <c r="V12" s="70"/>
    </row>
    <row r="13" spans="1:22" s="64" customFormat="1" ht="40.5" customHeight="1">
      <c r="A13" s="47" t="s">
        <v>100</v>
      </c>
      <c r="B13" s="44"/>
      <c r="C13" s="24">
        <v>300000</v>
      </c>
      <c r="D13" s="44"/>
      <c r="E13" s="24">
        <v>5173220632</v>
      </c>
      <c r="F13" s="44"/>
      <c r="G13" s="24">
        <v>5176227045</v>
      </c>
      <c r="H13" s="44"/>
      <c r="I13" s="24">
        <v>-3006413</v>
      </c>
      <c r="J13" s="44"/>
      <c r="K13" s="24">
        <v>5700000</v>
      </c>
      <c r="L13" s="44"/>
      <c r="M13" s="24">
        <v>121549856194</v>
      </c>
      <c r="N13" s="44"/>
      <c r="O13" s="24">
        <v>98340885092</v>
      </c>
      <c r="P13" s="44"/>
      <c r="Q13" s="24">
        <v>23208971102</v>
      </c>
      <c r="S13" s="144"/>
      <c r="T13" s="145"/>
      <c r="U13" s="145"/>
      <c r="V13" s="70"/>
    </row>
    <row r="14" spans="1:22" s="64" customFormat="1" ht="40.5" customHeight="1">
      <c r="A14" s="47" t="s">
        <v>119</v>
      </c>
      <c r="B14" s="44"/>
      <c r="C14" s="24">
        <v>1000000</v>
      </c>
      <c r="D14" s="44"/>
      <c r="E14" s="24">
        <v>8459365500</v>
      </c>
      <c r="F14" s="44"/>
      <c r="G14" s="24">
        <v>8555905650</v>
      </c>
      <c r="H14" s="44"/>
      <c r="I14" s="24">
        <v>-96540150</v>
      </c>
      <c r="J14" s="44"/>
      <c r="K14" s="24">
        <v>5000000</v>
      </c>
      <c r="L14" s="44"/>
      <c r="M14" s="24">
        <v>46633598749</v>
      </c>
      <c r="N14" s="44"/>
      <c r="O14" s="24">
        <v>39221188631</v>
      </c>
      <c r="P14" s="44"/>
      <c r="Q14" s="24">
        <v>7412410118</v>
      </c>
      <c r="S14" s="144"/>
      <c r="T14" s="201"/>
      <c r="U14" s="145"/>
      <c r="V14" s="70"/>
    </row>
    <row r="15" spans="1:22" s="64" customFormat="1" ht="40.5" customHeight="1">
      <c r="A15" s="47" t="s">
        <v>84</v>
      </c>
      <c r="B15" s="44"/>
      <c r="C15" s="24">
        <v>160000</v>
      </c>
      <c r="D15" s="44"/>
      <c r="E15" s="24">
        <v>28995911297</v>
      </c>
      <c r="F15" s="44"/>
      <c r="G15" s="24">
        <v>27218196366</v>
      </c>
      <c r="H15" s="44"/>
      <c r="I15" s="24">
        <v>1777714931</v>
      </c>
      <c r="J15" s="44"/>
      <c r="K15" s="24">
        <v>300000</v>
      </c>
      <c r="L15" s="44"/>
      <c r="M15" s="24">
        <v>52575346635</v>
      </c>
      <c r="N15" s="44"/>
      <c r="O15" s="24">
        <v>51113129684</v>
      </c>
      <c r="P15" s="44"/>
      <c r="Q15" s="24">
        <v>1462216951</v>
      </c>
      <c r="S15" s="144"/>
      <c r="T15" s="145"/>
      <c r="U15" s="145"/>
      <c r="V15" s="70"/>
    </row>
    <row r="16" spans="1:22" s="64" customFormat="1" ht="40.5" customHeight="1">
      <c r="A16" s="47" t="s">
        <v>93</v>
      </c>
      <c r="B16" s="44"/>
      <c r="C16" s="24">
        <v>1026462</v>
      </c>
      <c r="D16" s="44"/>
      <c r="E16" s="24">
        <v>36716146124</v>
      </c>
      <c r="F16" s="44"/>
      <c r="G16" s="24">
        <v>25737667080</v>
      </c>
      <c r="H16" s="44"/>
      <c r="I16" s="24">
        <v>10978479044</v>
      </c>
      <c r="J16" s="44"/>
      <c r="K16" s="24">
        <v>1626462</v>
      </c>
      <c r="L16" s="44"/>
      <c r="M16" s="24">
        <v>54977305023</v>
      </c>
      <c r="N16" s="44"/>
      <c r="O16" s="24">
        <v>40588774078</v>
      </c>
      <c r="P16" s="44"/>
      <c r="Q16" s="24">
        <v>14388530945</v>
      </c>
      <c r="S16" s="144"/>
      <c r="T16" s="145"/>
      <c r="U16" s="145"/>
      <c r="V16" s="70"/>
    </row>
    <row r="17" spans="1:22" s="64" customFormat="1" ht="40.5" customHeight="1">
      <c r="A17" s="47" t="s">
        <v>87</v>
      </c>
      <c r="B17" s="44"/>
      <c r="C17" s="24">
        <v>300000</v>
      </c>
      <c r="D17" s="44"/>
      <c r="E17" s="24">
        <v>6626474102</v>
      </c>
      <c r="F17" s="44"/>
      <c r="G17" s="24">
        <v>5108422960</v>
      </c>
      <c r="H17" s="44"/>
      <c r="I17" s="24">
        <v>1518051142</v>
      </c>
      <c r="J17" s="44"/>
      <c r="K17" s="24">
        <v>300000</v>
      </c>
      <c r="L17" s="44"/>
      <c r="M17" s="24">
        <v>6626474102</v>
      </c>
      <c r="N17" s="44"/>
      <c r="O17" s="24">
        <v>5108422960</v>
      </c>
      <c r="P17" s="44"/>
      <c r="Q17" s="24">
        <v>1518051142</v>
      </c>
      <c r="S17" s="144"/>
      <c r="T17" s="145"/>
      <c r="U17" s="145"/>
      <c r="V17" s="70"/>
    </row>
    <row r="18" spans="1:22" s="64" customFormat="1" ht="40.5" customHeight="1">
      <c r="A18" s="47" t="s">
        <v>107</v>
      </c>
      <c r="B18" s="44"/>
      <c r="C18" s="24">
        <v>1200000</v>
      </c>
      <c r="D18" s="44"/>
      <c r="E18" s="24">
        <v>21580384771</v>
      </c>
      <c r="F18" s="44"/>
      <c r="G18" s="24">
        <v>24334344087</v>
      </c>
      <c r="H18" s="44"/>
      <c r="I18" s="24">
        <v>-2753959316</v>
      </c>
      <c r="J18" s="44"/>
      <c r="K18" s="24">
        <v>4534567</v>
      </c>
      <c r="L18" s="44"/>
      <c r="M18" s="24">
        <v>82029467570</v>
      </c>
      <c r="N18" s="44"/>
      <c r="O18" s="24">
        <v>91954761057</v>
      </c>
      <c r="P18" s="44"/>
      <c r="Q18" s="24">
        <v>-9925293487</v>
      </c>
      <c r="S18" s="144"/>
      <c r="T18" s="145"/>
      <c r="U18" s="145"/>
      <c r="V18" s="70"/>
    </row>
    <row r="19" spans="1:22" s="64" customFormat="1" ht="40.5" customHeight="1">
      <c r="A19" s="47" t="s">
        <v>114</v>
      </c>
      <c r="B19" s="44"/>
      <c r="C19" s="24">
        <v>8400000</v>
      </c>
      <c r="D19" s="44"/>
      <c r="E19" s="24">
        <v>19261241474</v>
      </c>
      <c r="F19" s="44"/>
      <c r="G19" s="24">
        <v>18637244677</v>
      </c>
      <c r="H19" s="44"/>
      <c r="I19" s="24">
        <v>623996797</v>
      </c>
      <c r="J19" s="44"/>
      <c r="K19" s="24">
        <v>71407361</v>
      </c>
      <c r="L19" s="44"/>
      <c r="M19" s="24">
        <v>191616250656</v>
      </c>
      <c r="N19" s="44"/>
      <c r="O19" s="24">
        <v>158432911434</v>
      </c>
      <c r="P19" s="44"/>
      <c r="Q19" s="24">
        <v>33183339222</v>
      </c>
      <c r="S19" s="144"/>
      <c r="T19" s="145"/>
      <c r="U19" s="145"/>
      <c r="V19" s="70"/>
    </row>
    <row r="20" spans="1:22" s="64" customFormat="1" ht="40.5" customHeight="1">
      <c r="A20" s="47" t="s">
        <v>117</v>
      </c>
      <c r="B20" s="44"/>
      <c r="C20" s="24">
        <v>30000</v>
      </c>
      <c r="D20" s="44"/>
      <c r="E20" s="24">
        <v>903591456</v>
      </c>
      <c r="F20" s="44"/>
      <c r="G20" s="24">
        <v>835554026</v>
      </c>
      <c r="H20" s="44"/>
      <c r="I20" s="24">
        <v>68037430</v>
      </c>
      <c r="J20" s="44"/>
      <c r="K20" s="24">
        <v>234217</v>
      </c>
      <c r="L20" s="44"/>
      <c r="M20" s="24">
        <v>7738138259</v>
      </c>
      <c r="N20" s="44"/>
      <c r="O20" s="24">
        <v>6163988768</v>
      </c>
      <c r="P20" s="44"/>
      <c r="Q20" s="24">
        <v>1574149491</v>
      </c>
      <c r="S20" s="144"/>
      <c r="T20" s="145"/>
      <c r="U20" s="145"/>
      <c r="V20" s="70"/>
    </row>
    <row r="21" spans="1:22" s="64" customFormat="1" ht="40.5" customHeight="1">
      <c r="A21" s="47" t="s">
        <v>86</v>
      </c>
      <c r="B21" s="44"/>
      <c r="C21" s="24">
        <v>0</v>
      </c>
      <c r="D21" s="44"/>
      <c r="E21" s="24">
        <v>0</v>
      </c>
      <c r="F21" s="44"/>
      <c r="G21" s="24">
        <v>0</v>
      </c>
      <c r="H21" s="44"/>
      <c r="I21" s="24">
        <v>0</v>
      </c>
      <c r="J21" s="44"/>
      <c r="K21" s="24">
        <v>4000000</v>
      </c>
      <c r="L21" s="44"/>
      <c r="M21" s="24">
        <v>73304667755</v>
      </c>
      <c r="N21" s="44"/>
      <c r="O21" s="24">
        <v>57456090000</v>
      </c>
      <c r="P21" s="44"/>
      <c r="Q21" s="24">
        <v>15848577755</v>
      </c>
      <c r="S21" s="144"/>
      <c r="T21" s="145"/>
      <c r="U21" s="145"/>
      <c r="V21" s="70"/>
    </row>
    <row r="22" spans="1:22" s="64" customFormat="1" ht="40.5" customHeight="1">
      <c r="A22" s="47" t="s">
        <v>112</v>
      </c>
      <c r="B22" s="44"/>
      <c r="C22" s="24">
        <v>0</v>
      </c>
      <c r="D22" s="44"/>
      <c r="E22" s="24">
        <v>0</v>
      </c>
      <c r="F22" s="44"/>
      <c r="G22" s="24">
        <v>0</v>
      </c>
      <c r="H22" s="44"/>
      <c r="I22" s="24">
        <v>0</v>
      </c>
      <c r="J22" s="44"/>
      <c r="K22" s="24">
        <v>3000000</v>
      </c>
      <c r="L22" s="44"/>
      <c r="M22" s="24">
        <v>17287875821</v>
      </c>
      <c r="N22" s="44"/>
      <c r="O22" s="24">
        <v>16706022433</v>
      </c>
      <c r="P22" s="44"/>
      <c r="Q22" s="24">
        <v>581853388</v>
      </c>
      <c r="S22" s="144"/>
      <c r="T22" s="145"/>
      <c r="U22" s="145"/>
      <c r="V22" s="70"/>
    </row>
    <row r="23" spans="1:22" s="64" customFormat="1" ht="40.5" customHeight="1">
      <c r="A23" s="47" t="s">
        <v>85</v>
      </c>
      <c r="B23" s="44"/>
      <c r="C23" s="24">
        <v>0</v>
      </c>
      <c r="D23" s="44"/>
      <c r="E23" s="24">
        <v>0</v>
      </c>
      <c r="F23" s="44"/>
      <c r="G23" s="24">
        <v>0</v>
      </c>
      <c r="H23" s="44"/>
      <c r="I23" s="24">
        <v>0</v>
      </c>
      <c r="J23" s="44"/>
      <c r="K23" s="24">
        <v>1000000</v>
      </c>
      <c r="L23" s="44"/>
      <c r="M23" s="24">
        <v>72221542575</v>
      </c>
      <c r="N23" s="44"/>
      <c r="O23" s="24">
        <v>62356756487</v>
      </c>
      <c r="P23" s="44"/>
      <c r="Q23" s="24">
        <v>9864786088</v>
      </c>
      <c r="S23" s="144"/>
      <c r="T23" s="145"/>
      <c r="U23" s="145"/>
      <c r="V23" s="70"/>
    </row>
    <row r="24" spans="1:22" s="64" customFormat="1" ht="40.5" customHeight="1">
      <c r="A24" s="47" t="s">
        <v>92</v>
      </c>
      <c r="B24" s="44"/>
      <c r="C24" s="24">
        <v>0</v>
      </c>
      <c r="D24" s="44"/>
      <c r="E24" s="24">
        <v>0</v>
      </c>
      <c r="F24" s="44"/>
      <c r="G24" s="24">
        <v>0</v>
      </c>
      <c r="H24" s="44"/>
      <c r="I24" s="24">
        <v>0</v>
      </c>
      <c r="J24" s="44"/>
      <c r="K24" s="24">
        <v>400000</v>
      </c>
      <c r="L24" s="44"/>
      <c r="M24" s="24">
        <v>1510289987</v>
      </c>
      <c r="N24" s="44"/>
      <c r="O24" s="24">
        <v>1472386860</v>
      </c>
      <c r="P24" s="44"/>
      <c r="Q24" s="24">
        <v>37903127</v>
      </c>
      <c r="S24" s="144"/>
      <c r="T24" s="145"/>
      <c r="U24" s="145"/>
      <c r="V24" s="70"/>
    </row>
    <row r="25" spans="1:22" s="64" customFormat="1" ht="40.5" customHeight="1">
      <c r="A25" s="47" t="s">
        <v>116</v>
      </c>
      <c r="B25" s="44"/>
      <c r="C25" s="24">
        <v>0</v>
      </c>
      <c r="D25" s="44"/>
      <c r="E25" s="24">
        <v>0</v>
      </c>
      <c r="F25" s="44"/>
      <c r="G25" s="24">
        <v>0</v>
      </c>
      <c r="H25" s="44"/>
      <c r="I25" s="24">
        <v>0</v>
      </c>
      <c r="J25" s="44"/>
      <c r="K25" s="24">
        <v>200000</v>
      </c>
      <c r="L25" s="44"/>
      <c r="M25" s="24">
        <v>8528949046</v>
      </c>
      <c r="N25" s="44"/>
      <c r="O25" s="24">
        <v>8131329000</v>
      </c>
      <c r="P25" s="44"/>
      <c r="Q25" s="24">
        <v>397620046</v>
      </c>
      <c r="S25" s="144"/>
      <c r="T25" s="145"/>
      <c r="U25" s="145"/>
      <c r="V25" s="70"/>
    </row>
    <row r="26" spans="1:22" s="64" customFormat="1" ht="40.5" customHeight="1">
      <c r="A26" s="47" t="s">
        <v>118</v>
      </c>
      <c r="B26" s="44"/>
      <c r="C26" s="24">
        <v>0</v>
      </c>
      <c r="D26" s="44"/>
      <c r="E26" s="24">
        <v>0</v>
      </c>
      <c r="F26" s="44"/>
      <c r="G26" s="24">
        <v>0</v>
      </c>
      <c r="H26" s="44"/>
      <c r="I26" s="24">
        <v>0</v>
      </c>
      <c r="J26" s="44"/>
      <c r="K26" s="24">
        <v>24000000</v>
      </c>
      <c r="L26" s="44"/>
      <c r="M26" s="24">
        <v>79768981341</v>
      </c>
      <c r="N26" s="44"/>
      <c r="O26" s="24">
        <v>69853881674</v>
      </c>
      <c r="P26" s="44"/>
      <c r="Q26" s="24">
        <v>9915099667</v>
      </c>
      <c r="S26" s="144"/>
      <c r="T26" s="145"/>
      <c r="U26" s="145"/>
      <c r="V26" s="70"/>
    </row>
    <row r="27" spans="1:22" s="64" customFormat="1" ht="40.5" customHeight="1">
      <c r="A27" s="47" t="s">
        <v>98</v>
      </c>
      <c r="B27" s="44"/>
      <c r="C27" s="24">
        <v>0</v>
      </c>
      <c r="D27" s="44"/>
      <c r="E27" s="24">
        <v>0</v>
      </c>
      <c r="F27" s="44"/>
      <c r="G27" s="24">
        <v>0</v>
      </c>
      <c r="H27" s="44"/>
      <c r="I27" s="24">
        <v>0</v>
      </c>
      <c r="J27" s="44"/>
      <c r="K27" s="24">
        <v>485000</v>
      </c>
      <c r="L27" s="44"/>
      <c r="M27" s="24">
        <v>50189992736</v>
      </c>
      <c r="N27" s="44"/>
      <c r="O27" s="24">
        <v>49705979175</v>
      </c>
      <c r="P27" s="44"/>
      <c r="Q27" s="24">
        <v>484013561</v>
      </c>
      <c r="S27" s="144"/>
      <c r="T27" s="145"/>
      <c r="U27" s="145"/>
      <c r="V27" s="70"/>
    </row>
    <row r="28" spans="1:22" s="64" customFormat="1" ht="40.5" customHeight="1">
      <c r="A28" s="47" t="s">
        <v>89</v>
      </c>
      <c r="B28" s="44"/>
      <c r="C28" s="24">
        <v>0</v>
      </c>
      <c r="D28" s="44"/>
      <c r="E28" s="24">
        <v>0</v>
      </c>
      <c r="F28" s="44"/>
      <c r="G28" s="24">
        <v>0</v>
      </c>
      <c r="H28" s="44"/>
      <c r="I28" s="24">
        <v>0</v>
      </c>
      <c r="J28" s="44"/>
      <c r="K28" s="24">
        <v>833956</v>
      </c>
      <c r="L28" s="44"/>
      <c r="M28" s="24">
        <v>22747756217</v>
      </c>
      <c r="N28" s="44"/>
      <c r="O28" s="24">
        <v>19427818857</v>
      </c>
      <c r="P28" s="44"/>
      <c r="Q28" s="24">
        <v>3319937360</v>
      </c>
      <c r="S28" s="144"/>
      <c r="T28" s="145"/>
      <c r="U28" s="145"/>
      <c r="V28" s="70"/>
    </row>
    <row r="29" spans="1:22" s="64" customFormat="1" ht="40.5" customHeight="1">
      <c r="A29" s="47" t="s">
        <v>91</v>
      </c>
      <c r="B29" s="44"/>
      <c r="C29" s="24">
        <v>0</v>
      </c>
      <c r="D29" s="44"/>
      <c r="E29" s="24">
        <v>0</v>
      </c>
      <c r="F29" s="44"/>
      <c r="G29" s="24">
        <v>0</v>
      </c>
      <c r="H29" s="44"/>
      <c r="I29" s="24">
        <v>0</v>
      </c>
      <c r="J29" s="44"/>
      <c r="K29" s="24">
        <v>2600000</v>
      </c>
      <c r="L29" s="44"/>
      <c r="M29" s="24">
        <v>48854350678</v>
      </c>
      <c r="N29" s="44"/>
      <c r="O29" s="24">
        <v>44764059608</v>
      </c>
      <c r="P29" s="44"/>
      <c r="Q29" s="24">
        <v>4090291070</v>
      </c>
      <c r="S29" s="144"/>
      <c r="T29" s="145"/>
      <c r="U29" s="145"/>
      <c r="V29" s="70"/>
    </row>
    <row r="30" spans="1:22" s="64" customFormat="1" ht="40.5" customHeight="1">
      <c r="A30" s="47" t="s">
        <v>103</v>
      </c>
      <c r="B30" s="44"/>
      <c r="C30" s="24">
        <v>0</v>
      </c>
      <c r="D30" s="44"/>
      <c r="E30" s="24">
        <v>0</v>
      </c>
      <c r="F30" s="44"/>
      <c r="G30" s="24">
        <v>0</v>
      </c>
      <c r="H30" s="44"/>
      <c r="I30" s="24">
        <v>0</v>
      </c>
      <c r="J30" s="44"/>
      <c r="K30" s="24">
        <v>600000</v>
      </c>
      <c r="L30" s="44"/>
      <c r="M30" s="24">
        <v>3589883171</v>
      </c>
      <c r="N30" s="44"/>
      <c r="O30" s="24">
        <v>3256507815</v>
      </c>
      <c r="P30" s="44"/>
      <c r="Q30" s="24">
        <v>333375356</v>
      </c>
      <c r="S30" s="144"/>
      <c r="T30" s="145"/>
      <c r="U30" s="145"/>
      <c r="V30" s="70"/>
    </row>
    <row r="31" spans="1:22" s="64" customFormat="1" ht="40.5" customHeight="1">
      <c r="A31" s="47" t="s">
        <v>113</v>
      </c>
      <c r="B31" s="44"/>
      <c r="C31" s="24">
        <v>0</v>
      </c>
      <c r="D31" s="44"/>
      <c r="E31" s="50">
        <v>0</v>
      </c>
      <c r="F31" s="44"/>
      <c r="G31" s="50">
        <v>0</v>
      </c>
      <c r="H31" s="44"/>
      <c r="I31" s="50">
        <v>0</v>
      </c>
      <c r="J31" s="44"/>
      <c r="K31" s="24">
        <v>303736</v>
      </c>
      <c r="L31" s="44"/>
      <c r="M31" s="50">
        <v>9962208308</v>
      </c>
      <c r="N31" s="44"/>
      <c r="O31" s="50">
        <v>9072959562</v>
      </c>
      <c r="P31" s="44"/>
      <c r="Q31" s="50">
        <v>889248746</v>
      </c>
      <c r="S31" s="144"/>
      <c r="T31" s="145"/>
      <c r="U31" s="145"/>
      <c r="V31" s="70"/>
    </row>
    <row r="32" spans="1:22" ht="34.5" customHeight="1" thickBot="1">
      <c r="A32" s="115"/>
      <c r="B32" s="115"/>
      <c r="C32" s="116"/>
      <c r="D32" s="115"/>
      <c r="E32" s="117">
        <f>SUM(E9:E31)</f>
        <v>186235969580</v>
      </c>
      <c r="F32" s="115"/>
      <c r="G32" s="117">
        <f>SUM(G9:G31)</f>
        <v>173085154246</v>
      </c>
      <c r="H32" s="115"/>
      <c r="I32" s="117">
        <f>SUM(I9:I31)</f>
        <v>13150815334</v>
      </c>
      <c r="J32" s="115"/>
      <c r="K32" s="116"/>
      <c r="L32" s="115"/>
      <c r="M32" s="117">
        <f>SUM(M9:M31)</f>
        <v>1029458562451</v>
      </c>
      <c r="N32" s="115"/>
      <c r="O32" s="117">
        <f>SUM(O9:O31)</f>
        <v>909219709869</v>
      </c>
      <c r="P32" s="115"/>
      <c r="Q32" s="117">
        <f>SUM(Q9:Q31)</f>
        <v>120238852582</v>
      </c>
    </row>
    <row r="33" spans="1:17" ht="28.5" thickTop="1">
      <c r="C33" s="118"/>
      <c r="I33" s="119"/>
      <c r="K33" s="118"/>
      <c r="M33" s="119"/>
    </row>
    <row r="34" spans="1:17">
      <c r="A34" s="115"/>
      <c r="B34" s="115"/>
      <c r="C34" s="116"/>
      <c r="D34" s="115"/>
      <c r="E34" s="115"/>
      <c r="F34" s="115"/>
      <c r="G34" s="115"/>
      <c r="H34" s="115"/>
      <c r="I34" s="145"/>
      <c r="J34" s="115"/>
      <c r="K34" s="116"/>
      <c r="L34" s="115"/>
      <c r="M34" s="115"/>
      <c r="N34" s="115"/>
      <c r="O34" s="115"/>
      <c r="P34" s="115"/>
    </row>
    <row r="35" spans="1:17">
      <c r="A35" s="115"/>
      <c r="B35" s="115"/>
      <c r="C35" s="116"/>
      <c r="D35" s="115"/>
      <c r="E35" s="115"/>
      <c r="F35" s="115"/>
      <c r="G35" s="115"/>
      <c r="H35" s="115"/>
      <c r="I35" s="145"/>
      <c r="J35" s="115"/>
      <c r="K35" s="116"/>
      <c r="L35" s="115"/>
      <c r="M35" s="115"/>
      <c r="N35" s="115"/>
      <c r="O35" s="115"/>
      <c r="P35" s="115"/>
    </row>
    <row r="36" spans="1:17" ht="36.75">
      <c r="A36" s="115"/>
      <c r="B36" s="115"/>
      <c r="C36" s="116"/>
      <c r="D36" s="115"/>
      <c r="E36" s="24"/>
      <c r="F36" s="44"/>
      <c r="G36" s="24"/>
      <c r="H36" s="44"/>
      <c r="I36" s="146"/>
      <c r="J36" s="115"/>
      <c r="K36" s="116"/>
      <c r="L36" s="115"/>
      <c r="M36" s="115"/>
      <c r="N36" s="115"/>
      <c r="O36" s="115"/>
      <c r="P36" s="115"/>
    </row>
    <row r="37" spans="1:17" ht="36.75">
      <c r="A37" s="115"/>
      <c r="B37" s="115"/>
      <c r="C37" s="116"/>
      <c r="D37" s="115"/>
      <c r="E37" s="24"/>
      <c r="F37" s="44"/>
      <c r="G37" s="24"/>
      <c r="H37" s="44"/>
      <c r="I37" s="146"/>
      <c r="J37" s="115"/>
      <c r="K37" s="116"/>
      <c r="L37" s="115"/>
      <c r="M37" s="115"/>
      <c r="N37" s="115"/>
      <c r="O37" s="115"/>
      <c r="P37" s="115"/>
    </row>
    <row r="38" spans="1:17">
      <c r="A38" s="115"/>
      <c r="B38" s="115"/>
      <c r="C38" s="116"/>
      <c r="D38" s="115"/>
      <c r="E38" s="24"/>
      <c r="F38" s="44"/>
      <c r="G38" s="24"/>
      <c r="H38" s="44"/>
      <c r="I38" s="36"/>
      <c r="J38" s="115"/>
      <c r="K38" s="116"/>
      <c r="L38" s="115"/>
      <c r="M38" s="115"/>
      <c r="N38" s="115"/>
      <c r="O38" s="115"/>
      <c r="P38" s="115"/>
    </row>
    <row r="39" spans="1:17">
      <c r="A39" s="115"/>
      <c r="B39" s="115"/>
      <c r="C39" s="116"/>
      <c r="D39" s="115"/>
      <c r="E39" s="24"/>
      <c r="F39" s="44"/>
      <c r="G39" s="24"/>
      <c r="I39" s="24"/>
      <c r="J39" s="115"/>
      <c r="K39" s="116"/>
      <c r="L39" s="115"/>
      <c r="M39" s="115"/>
      <c r="N39" s="115"/>
      <c r="O39" s="115"/>
      <c r="P39" s="115"/>
    </row>
    <row r="40" spans="1:17">
      <c r="A40" s="115"/>
      <c r="B40" s="115"/>
      <c r="C40" s="116"/>
      <c r="D40" s="115"/>
      <c r="E40" s="24"/>
      <c r="F40" s="44"/>
      <c r="G40" s="24"/>
      <c r="H40" s="44"/>
      <c r="I40" s="24"/>
      <c r="J40" s="115"/>
      <c r="K40" s="116"/>
      <c r="L40" s="115"/>
      <c r="M40" s="115"/>
      <c r="N40" s="115"/>
      <c r="O40" s="115"/>
      <c r="P40" s="115"/>
    </row>
    <row r="41" spans="1:17">
      <c r="E41" s="24"/>
      <c r="F41" s="44"/>
      <c r="G41" s="24"/>
      <c r="I41" s="24"/>
    </row>
    <row r="42" spans="1:17">
      <c r="A42" s="115"/>
      <c r="B42" s="115"/>
      <c r="C42" s="116"/>
      <c r="D42" s="115"/>
      <c r="E42" s="115"/>
      <c r="F42" s="115"/>
      <c r="G42" s="115"/>
      <c r="H42" s="115"/>
      <c r="I42" s="115"/>
      <c r="J42" s="115"/>
      <c r="K42" s="116"/>
      <c r="L42" s="115"/>
      <c r="M42" s="115"/>
      <c r="N42" s="115"/>
      <c r="O42" s="115"/>
      <c r="P42" s="115"/>
    </row>
    <row r="43" spans="1:17">
      <c r="A43" s="115"/>
      <c r="B43" s="115"/>
      <c r="C43" s="116"/>
      <c r="D43" s="115"/>
      <c r="E43" s="24"/>
      <c r="F43" s="44"/>
      <c r="G43" s="24"/>
      <c r="H43" s="44"/>
      <c r="I43" s="24"/>
      <c r="J43" s="115"/>
      <c r="K43" s="116"/>
      <c r="L43" s="115"/>
      <c r="M43" s="115"/>
      <c r="N43" s="115"/>
      <c r="O43" s="115"/>
      <c r="P43" s="115"/>
    </row>
    <row r="44" spans="1:17">
      <c r="E44" s="24"/>
      <c r="F44" s="44"/>
      <c r="G44" s="24"/>
      <c r="H44" s="44"/>
      <c r="I44" s="24"/>
    </row>
    <row r="45" spans="1:17">
      <c r="A45" s="115"/>
      <c r="B45" s="115"/>
      <c r="C45" s="116"/>
      <c r="D45" s="115"/>
      <c r="E45" s="115"/>
      <c r="F45" s="115"/>
      <c r="G45" s="115"/>
      <c r="H45" s="115"/>
      <c r="I45" s="115"/>
      <c r="J45" s="115"/>
      <c r="K45" s="116"/>
      <c r="L45" s="115"/>
      <c r="M45" s="115"/>
      <c r="N45" s="115"/>
      <c r="O45" s="115"/>
      <c r="P45" s="115"/>
    </row>
    <row r="46" spans="1:17">
      <c r="C46" s="120"/>
      <c r="D46" s="121"/>
      <c r="E46" s="121"/>
      <c r="F46" s="121"/>
      <c r="G46" s="121"/>
      <c r="H46" s="121"/>
      <c r="I46" s="121"/>
      <c r="J46" s="121"/>
      <c r="K46" s="120"/>
      <c r="L46" s="121"/>
      <c r="M46" s="121"/>
      <c r="N46" s="121"/>
      <c r="O46" s="121"/>
      <c r="P46" s="121"/>
      <c r="Q46" s="122"/>
    </row>
    <row r="47" spans="1:17">
      <c r="A47" s="115"/>
      <c r="B47" s="115"/>
      <c r="C47" s="116"/>
      <c r="D47" s="115"/>
      <c r="E47" s="115"/>
      <c r="F47" s="115"/>
      <c r="G47" s="115"/>
      <c r="H47" s="115"/>
      <c r="I47" s="115"/>
      <c r="J47" s="115"/>
      <c r="K47" s="116"/>
      <c r="L47" s="115"/>
      <c r="M47" s="115"/>
      <c r="N47" s="115"/>
      <c r="O47" s="115"/>
      <c r="P47" s="115"/>
    </row>
    <row r="48" spans="1:17">
      <c r="A48" s="115"/>
      <c r="B48" s="115"/>
      <c r="C48" s="116"/>
      <c r="D48" s="115"/>
      <c r="E48" s="115"/>
      <c r="F48" s="115"/>
      <c r="G48" s="115"/>
      <c r="H48" s="115"/>
      <c r="I48" s="115"/>
      <c r="J48" s="115"/>
      <c r="K48" s="116"/>
      <c r="L48" s="115"/>
      <c r="M48" s="115"/>
      <c r="N48" s="115"/>
      <c r="O48" s="115"/>
      <c r="P48" s="115"/>
    </row>
    <row r="49" spans="1:17">
      <c r="A49" s="115"/>
      <c r="B49" s="115"/>
      <c r="C49" s="116"/>
      <c r="D49" s="115"/>
      <c r="E49" s="115"/>
      <c r="F49" s="115"/>
      <c r="G49" s="115"/>
      <c r="H49" s="115"/>
      <c r="I49" s="115"/>
      <c r="J49" s="115"/>
      <c r="K49" s="116"/>
      <c r="L49" s="115"/>
      <c r="M49" s="115"/>
      <c r="N49" s="115"/>
      <c r="O49" s="115"/>
      <c r="P49" s="115"/>
    </row>
    <row r="50" spans="1:17">
      <c r="A50" s="115"/>
      <c r="B50" s="115"/>
      <c r="C50" s="116"/>
      <c r="D50" s="115"/>
      <c r="E50" s="115"/>
      <c r="F50" s="115"/>
      <c r="G50" s="115"/>
      <c r="H50" s="115"/>
      <c r="I50" s="115"/>
      <c r="J50" s="115"/>
      <c r="K50" s="116"/>
      <c r="L50" s="115"/>
      <c r="M50" s="115"/>
      <c r="N50" s="115"/>
      <c r="O50" s="115"/>
      <c r="P50" s="115"/>
    </row>
    <row r="51" spans="1:17">
      <c r="A51" s="115"/>
      <c r="B51" s="115"/>
      <c r="C51" s="116"/>
      <c r="D51" s="115"/>
      <c r="E51" s="115"/>
      <c r="F51" s="115"/>
      <c r="G51" s="115"/>
      <c r="H51" s="115"/>
      <c r="I51" s="115"/>
      <c r="J51" s="115"/>
      <c r="K51" s="116"/>
      <c r="L51" s="115"/>
      <c r="M51" s="115"/>
      <c r="N51" s="115"/>
      <c r="O51" s="115"/>
      <c r="P51" s="115"/>
    </row>
    <row r="52" spans="1:17">
      <c r="A52" s="115"/>
      <c r="B52" s="115"/>
      <c r="C52" s="116"/>
      <c r="D52" s="115"/>
      <c r="E52" s="115"/>
      <c r="F52" s="115"/>
      <c r="G52" s="115"/>
      <c r="H52" s="115"/>
      <c r="I52" s="115"/>
      <c r="J52" s="115"/>
      <c r="K52" s="116"/>
      <c r="L52" s="115"/>
      <c r="M52" s="115"/>
      <c r="N52" s="115"/>
      <c r="O52" s="115"/>
      <c r="P52" s="115"/>
    </row>
    <row r="53" spans="1:17" ht="30">
      <c r="C53" s="123"/>
      <c r="D53" s="121"/>
      <c r="E53" s="124"/>
      <c r="F53" s="121"/>
      <c r="G53" s="124"/>
      <c r="H53" s="121"/>
      <c r="I53" s="125"/>
      <c r="J53" s="121"/>
      <c r="K53" s="123"/>
      <c r="L53" s="121"/>
      <c r="M53" s="124"/>
      <c r="N53" s="121"/>
      <c r="O53" s="124"/>
      <c r="P53" s="121"/>
      <c r="Q53" s="126"/>
    </row>
    <row r="54" spans="1:17">
      <c r="A54" s="115"/>
      <c r="B54" s="115"/>
      <c r="C54" s="116"/>
      <c r="D54" s="115"/>
      <c r="E54" s="115"/>
      <c r="F54" s="115"/>
      <c r="G54" s="115"/>
      <c r="H54" s="115"/>
      <c r="I54" s="115"/>
      <c r="J54" s="115"/>
      <c r="K54" s="116"/>
      <c r="L54" s="115"/>
      <c r="M54" s="115"/>
      <c r="N54" s="115"/>
      <c r="O54" s="115"/>
      <c r="P54" s="115"/>
    </row>
    <row r="55" spans="1:17">
      <c r="A55" s="115"/>
      <c r="B55" s="115"/>
      <c r="C55" s="116"/>
      <c r="D55" s="115"/>
      <c r="E55" s="115"/>
      <c r="F55" s="115"/>
      <c r="G55" s="115"/>
      <c r="H55" s="115"/>
      <c r="I55" s="115"/>
      <c r="J55" s="115"/>
      <c r="K55" s="116"/>
      <c r="L55" s="115"/>
      <c r="M55" s="115"/>
      <c r="N55" s="115"/>
      <c r="O55" s="115"/>
      <c r="P55" s="115"/>
    </row>
    <row r="56" spans="1:17">
      <c r="A56" s="115"/>
      <c r="B56" s="115"/>
      <c r="C56" s="116"/>
      <c r="D56" s="115"/>
      <c r="E56" s="115"/>
      <c r="F56" s="115"/>
      <c r="G56" s="115"/>
      <c r="H56" s="115"/>
      <c r="I56" s="115"/>
      <c r="J56" s="115"/>
      <c r="K56" s="116"/>
      <c r="L56" s="115"/>
      <c r="M56" s="115"/>
      <c r="N56" s="115"/>
      <c r="O56" s="115"/>
      <c r="P56" s="115"/>
    </row>
    <row r="57" spans="1:17">
      <c r="A57" s="115"/>
      <c r="B57" s="115"/>
      <c r="C57" s="116"/>
      <c r="D57" s="115"/>
      <c r="E57" s="115"/>
      <c r="F57" s="115"/>
      <c r="G57" s="115"/>
      <c r="H57" s="115"/>
      <c r="I57" s="115"/>
      <c r="J57" s="115"/>
      <c r="K57" s="116"/>
      <c r="L57" s="115"/>
      <c r="M57" s="115"/>
      <c r="N57" s="115"/>
      <c r="O57" s="115"/>
      <c r="P57" s="115"/>
    </row>
    <row r="58" spans="1:17">
      <c r="A58" s="115"/>
      <c r="B58" s="115"/>
      <c r="C58" s="116"/>
      <c r="D58" s="115"/>
      <c r="E58" s="115"/>
      <c r="F58" s="115"/>
      <c r="G58" s="115"/>
      <c r="H58" s="115"/>
      <c r="I58" s="115"/>
      <c r="J58" s="115"/>
      <c r="K58" s="116"/>
      <c r="L58" s="115"/>
      <c r="M58" s="115"/>
      <c r="N58" s="115"/>
      <c r="O58" s="115"/>
      <c r="P58" s="115"/>
    </row>
    <row r="59" spans="1:17">
      <c r="A59" s="115"/>
      <c r="B59" s="115"/>
      <c r="C59" s="116"/>
      <c r="D59" s="115"/>
      <c r="E59" s="115"/>
      <c r="F59" s="115"/>
      <c r="G59" s="115"/>
      <c r="H59" s="115"/>
      <c r="I59" s="115"/>
      <c r="J59" s="115"/>
      <c r="K59" s="116"/>
      <c r="L59" s="115"/>
      <c r="M59" s="115"/>
      <c r="N59" s="115"/>
      <c r="O59" s="115"/>
      <c r="P59" s="115"/>
    </row>
  </sheetData>
  <sortState xmlns:xlrd2="http://schemas.microsoft.com/office/spreadsheetml/2017/richdata2" ref="A8:Q16">
    <sortCondition descending="1" ref="Q8:Q16"/>
  </sortState>
  <mergeCells count="7">
    <mergeCell ref="K7:Q7"/>
    <mergeCell ref="A7:A8"/>
    <mergeCell ref="C7:I7"/>
    <mergeCell ref="A2:Q2"/>
    <mergeCell ref="A3:Q3"/>
    <mergeCell ref="A4:Q4"/>
    <mergeCell ref="A6:I6"/>
  </mergeCells>
  <printOptions horizontalCentered="1"/>
  <pageMargins left="0.31496062992125984" right="0.31496062992125984" top="0.74803149606299213" bottom="0" header="0.31496062992125984" footer="0.31496062992125984"/>
  <pageSetup paperSize="9" scale="4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44"/>
  <sheetViews>
    <sheetView rightToLeft="1" view="pageBreakPreview" zoomScale="60" zoomScaleNormal="100" workbookViewId="0">
      <selection activeCell="M27" sqref="M27"/>
    </sheetView>
  </sheetViews>
  <sheetFormatPr defaultColWidth="8.7109375" defaultRowHeight="27.75"/>
  <cols>
    <col min="1" max="1" width="47.28515625" style="44" customWidth="1"/>
    <col min="2" max="2" width="0.5703125" style="44" customWidth="1"/>
    <col min="3" max="3" width="18.42578125" style="82" customWidth="1"/>
    <col min="4" max="4" width="0.5703125" style="44" customWidth="1"/>
    <col min="5" max="5" width="28.7109375" style="44" customWidth="1"/>
    <col min="6" max="6" width="0.7109375" style="44" customWidth="1"/>
    <col min="7" max="7" width="28.28515625" style="44" customWidth="1"/>
    <col min="8" max="8" width="1" style="44" customWidth="1"/>
    <col min="9" max="9" width="26.5703125" style="44" customWidth="1"/>
    <col min="10" max="10" width="1.140625" style="44" customWidth="1"/>
    <col min="11" max="11" width="18.42578125" style="82" customWidth="1"/>
    <col min="12" max="12" width="1" style="44" customWidth="1"/>
    <col min="13" max="13" width="28.7109375" style="44" customWidth="1"/>
    <col min="14" max="14" width="0.7109375" style="44" customWidth="1"/>
    <col min="15" max="15" width="28.7109375" style="44" customWidth="1"/>
    <col min="16" max="16" width="0.85546875" style="44" customWidth="1"/>
    <col min="17" max="17" width="27" style="44" customWidth="1"/>
    <col min="18" max="18" width="24.140625" style="44" bestFit="1" customWidth="1"/>
    <col min="19" max="19" width="22.5703125" style="44" bestFit="1" customWidth="1"/>
    <col min="20" max="16384" width="8.7109375" style="44"/>
  </cols>
  <sheetData>
    <row r="1" spans="1:19" ht="31.5" customHeight="1"/>
    <row r="2" spans="1:19" s="53" customFormat="1" ht="36">
      <c r="A2" s="188" t="s">
        <v>67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S2" s="44"/>
    </row>
    <row r="3" spans="1:19" s="53" customFormat="1" ht="36">
      <c r="A3" s="188" t="s">
        <v>29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</row>
    <row r="4" spans="1:19" s="53" customFormat="1" ht="36">
      <c r="A4" s="188" t="str">
        <f>'درآمد ناشی از فروش '!A4:Q4</f>
        <v>برای ماه منتهی به 1401/05/31</v>
      </c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</row>
    <row r="5" spans="1:19" s="53" customFormat="1" ht="36">
      <c r="A5" s="161"/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</row>
    <row r="6" spans="1:19" ht="40.5">
      <c r="A6" s="187" t="s">
        <v>79</v>
      </c>
      <c r="B6" s="187"/>
      <c r="C6" s="187"/>
      <c r="D6" s="187"/>
      <c r="E6" s="187"/>
      <c r="F6" s="187"/>
      <c r="G6" s="187"/>
      <c r="H6" s="187"/>
    </row>
    <row r="7" spans="1:19" ht="45" customHeight="1" thickBot="1">
      <c r="A7" s="182" t="s">
        <v>3</v>
      </c>
      <c r="C7" s="181" t="str">
        <f>'درآمد ناشی از فروش '!C7:I7</f>
        <v>طی مرداد ماه</v>
      </c>
      <c r="D7" s="181" t="s">
        <v>31</v>
      </c>
      <c r="E7" s="181" t="s">
        <v>31</v>
      </c>
      <c r="F7" s="181" t="s">
        <v>31</v>
      </c>
      <c r="G7" s="181" t="s">
        <v>31</v>
      </c>
      <c r="H7" s="181" t="s">
        <v>31</v>
      </c>
      <c r="I7" s="181" t="s">
        <v>31</v>
      </c>
      <c r="K7" s="181" t="str">
        <f>'درآمد ناشی از فروش '!K7:Q7</f>
        <v>از ابتدای سال مالی تا پایان مرداد ماه</v>
      </c>
      <c r="L7" s="181" t="s">
        <v>32</v>
      </c>
      <c r="M7" s="181" t="s">
        <v>32</v>
      </c>
      <c r="N7" s="181" t="s">
        <v>32</v>
      </c>
      <c r="O7" s="181" t="s">
        <v>32</v>
      </c>
      <c r="P7" s="181" t="s">
        <v>32</v>
      </c>
      <c r="Q7" s="181" t="s">
        <v>32</v>
      </c>
    </row>
    <row r="8" spans="1:19" s="45" customFormat="1" ht="54.75" customHeight="1" thickBot="1">
      <c r="A8" s="181" t="s">
        <v>3</v>
      </c>
      <c r="C8" s="202" t="s">
        <v>6</v>
      </c>
      <c r="E8" s="202" t="s">
        <v>45</v>
      </c>
      <c r="G8" s="202" t="s">
        <v>46</v>
      </c>
      <c r="I8" s="202" t="s">
        <v>47</v>
      </c>
      <c r="K8" s="202" t="s">
        <v>6</v>
      </c>
      <c r="M8" s="202" t="s">
        <v>45</v>
      </c>
      <c r="O8" s="202" t="s">
        <v>46</v>
      </c>
      <c r="Q8" s="202" t="s">
        <v>47</v>
      </c>
    </row>
    <row r="9" spans="1:19" ht="34.5" customHeight="1">
      <c r="A9" s="47" t="s">
        <v>88</v>
      </c>
      <c r="C9" s="148">
        <v>13700000</v>
      </c>
      <c r="D9" s="148"/>
      <c r="E9" s="148">
        <v>190386420300</v>
      </c>
      <c r="F9" s="148"/>
      <c r="G9" s="148">
        <v>191460254429</v>
      </c>
      <c r="H9" s="148"/>
      <c r="I9" s="148">
        <v>-1073834129</v>
      </c>
      <c r="J9" s="148"/>
      <c r="K9" s="148">
        <v>13700000</v>
      </c>
      <c r="L9" s="148"/>
      <c r="M9" s="148">
        <v>190386420300</v>
      </c>
      <c r="N9" s="148"/>
      <c r="O9" s="148">
        <v>177498497007</v>
      </c>
      <c r="P9" s="148"/>
      <c r="Q9" s="148">
        <v>12887923293</v>
      </c>
      <c r="R9" s="144"/>
      <c r="S9" s="50"/>
    </row>
    <row r="10" spans="1:19" ht="34.5" customHeight="1">
      <c r="A10" s="47" t="s">
        <v>112</v>
      </c>
      <c r="C10" s="148">
        <v>1571429</v>
      </c>
      <c r="D10" s="148"/>
      <c r="E10" s="148">
        <v>7810394987</v>
      </c>
      <c r="F10" s="148"/>
      <c r="G10" s="148">
        <v>8825746335</v>
      </c>
      <c r="H10" s="148"/>
      <c r="I10" s="148">
        <v>-1015351348</v>
      </c>
      <c r="J10" s="148"/>
      <c r="K10" s="148">
        <v>1571429</v>
      </c>
      <c r="L10" s="148"/>
      <c r="M10" s="148">
        <v>7810394987</v>
      </c>
      <c r="N10" s="148"/>
      <c r="O10" s="148">
        <v>8750776030</v>
      </c>
      <c r="P10" s="148"/>
      <c r="Q10" s="148">
        <v>-940381043</v>
      </c>
      <c r="R10" s="144"/>
      <c r="S10" s="50"/>
    </row>
    <row r="11" spans="1:19" ht="34.5" customHeight="1">
      <c r="A11" s="47" t="s">
        <v>85</v>
      </c>
      <c r="C11" s="148">
        <v>2200000</v>
      </c>
      <c r="D11" s="148"/>
      <c r="E11" s="148">
        <v>144139238100</v>
      </c>
      <c r="F11" s="148"/>
      <c r="G11" s="148">
        <v>147601157556</v>
      </c>
      <c r="H11" s="148"/>
      <c r="I11" s="148">
        <v>-3461919456</v>
      </c>
      <c r="J11" s="148"/>
      <c r="K11" s="148">
        <v>2200000</v>
      </c>
      <c r="L11" s="148"/>
      <c r="M11" s="148">
        <v>144139238100</v>
      </c>
      <c r="N11" s="148"/>
      <c r="O11" s="148">
        <v>139045369219</v>
      </c>
      <c r="P11" s="148"/>
      <c r="Q11" s="148">
        <v>5093868881</v>
      </c>
      <c r="R11" s="144"/>
      <c r="S11" s="50"/>
    </row>
    <row r="12" spans="1:19" ht="34.5" customHeight="1">
      <c r="A12" s="47" t="s">
        <v>124</v>
      </c>
      <c r="C12" s="148">
        <v>3500000</v>
      </c>
      <c r="D12" s="148"/>
      <c r="E12" s="148">
        <v>44289897750</v>
      </c>
      <c r="F12" s="148"/>
      <c r="G12" s="148">
        <v>43133083614</v>
      </c>
      <c r="H12" s="148"/>
      <c r="I12" s="148">
        <v>1156814136</v>
      </c>
      <c r="J12" s="148"/>
      <c r="K12" s="148">
        <v>3500000</v>
      </c>
      <c r="L12" s="148"/>
      <c r="M12" s="148">
        <v>44289897750</v>
      </c>
      <c r="N12" s="148"/>
      <c r="O12" s="148">
        <v>43923750354</v>
      </c>
      <c r="P12" s="148"/>
      <c r="Q12" s="148">
        <v>366147396</v>
      </c>
      <c r="R12" s="144"/>
      <c r="S12" s="50"/>
    </row>
    <row r="13" spans="1:19" ht="34.5" customHeight="1">
      <c r="A13" s="47" t="s">
        <v>120</v>
      </c>
      <c r="C13" s="148">
        <v>7130000</v>
      </c>
      <c r="D13" s="148"/>
      <c r="E13" s="148">
        <v>144728312130</v>
      </c>
      <c r="F13" s="148"/>
      <c r="G13" s="148">
        <v>152982035259</v>
      </c>
      <c r="H13" s="148"/>
      <c r="I13" s="148">
        <v>-8253723129</v>
      </c>
      <c r="J13" s="148"/>
      <c r="K13" s="148">
        <v>7130000</v>
      </c>
      <c r="L13" s="148"/>
      <c r="M13" s="148">
        <v>144728312130</v>
      </c>
      <c r="N13" s="148"/>
      <c r="O13" s="148">
        <v>160036261506</v>
      </c>
      <c r="P13" s="148"/>
      <c r="Q13" s="148">
        <v>-15307949376</v>
      </c>
      <c r="R13" s="144"/>
      <c r="S13" s="50"/>
    </row>
    <row r="14" spans="1:19" ht="34.5" customHeight="1">
      <c r="A14" s="47" t="s">
        <v>100</v>
      </c>
      <c r="C14" s="148">
        <v>5700000</v>
      </c>
      <c r="D14" s="148"/>
      <c r="E14" s="148">
        <v>95530193100</v>
      </c>
      <c r="F14" s="148"/>
      <c r="G14" s="148">
        <v>93890795955</v>
      </c>
      <c r="H14" s="148"/>
      <c r="I14" s="148">
        <v>1639397145</v>
      </c>
      <c r="J14" s="148"/>
      <c r="K14" s="148">
        <v>5700000</v>
      </c>
      <c r="L14" s="148"/>
      <c r="M14" s="148">
        <v>95530193100</v>
      </c>
      <c r="N14" s="148"/>
      <c r="O14" s="148">
        <v>98348313891</v>
      </c>
      <c r="P14" s="148"/>
      <c r="Q14" s="148">
        <v>-2818120791</v>
      </c>
      <c r="R14" s="144"/>
      <c r="S14" s="50"/>
    </row>
    <row r="15" spans="1:19" ht="34.5" customHeight="1">
      <c r="A15" s="47" t="s">
        <v>119</v>
      </c>
      <c r="C15" s="148">
        <v>13000000</v>
      </c>
      <c r="D15" s="148"/>
      <c r="E15" s="148">
        <v>91492362000</v>
      </c>
      <c r="F15" s="148"/>
      <c r="G15" s="148">
        <v>104865199350</v>
      </c>
      <c r="H15" s="148"/>
      <c r="I15" s="148">
        <v>-13372837350</v>
      </c>
      <c r="J15" s="148"/>
      <c r="K15" s="148">
        <v>13000000</v>
      </c>
      <c r="L15" s="148"/>
      <c r="M15" s="148">
        <v>91492362000</v>
      </c>
      <c r="N15" s="148"/>
      <c r="O15" s="148">
        <v>111226773416</v>
      </c>
      <c r="P15" s="148"/>
      <c r="Q15" s="148">
        <v>-19734411416</v>
      </c>
      <c r="R15" s="144"/>
      <c r="S15" s="50"/>
    </row>
    <row r="16" spans="1:19" ht="34.5" customHeight="1">
      <c r="A16" s="47" t="s">
        <v>84</v>
      </c>
      <c r="C16" s="148">
        <v>1000000</v>
      </c>
      <c r="D16" s="148"/>
      <c r="E16" s="148">
        <v>172408032000</v>
      </c>
      <c r="F16" s="148"/>
      <c r="G16" s="148">
        <v>164795682594</v>
      </c>
      <c r="H16" s="148"/>
      <c r="I16" s="148">
        <v>7612349406</v>
      </c>
      <c r="J16" s="148"/>
      <c r="K16" s="148">
        <v>1000000</v>
      </c>
      <c r="L16" s="148"/>
      <c r="M16" s="148">
        <v>172408032000</v>
      </c>
      <c r="N16" s="148"/>
      <c r="O16" s="148">
        <v>170113727297</v>
      </c>
      <c r="P16" s="148"/>
      <c r="Q16" s="148">
        <v>2294304703</v>
      </c>
      <c r="R16" s="144"/>
      <c r="S16" s="50"/>
    </row>
    <row r="17" spans="1:19" ht="34.5" customHeight="1">
      <c r="A17" s="47" t="s">
        <v>93</v>
      </c>
      <c r="C17" s="148">
        <v>2473538</v>
      </c>
      <c r="D17" s="148"/>
      <c r="E17" s="148">
        <v>89992828430</v>
      </c>
      <c r="F17" s="148"/>
      <c r="G17" s="148">
        <v>93076159171</v>
      </c>
      <c r="H17" s="148"/>
      <c r="I17" s="148">
        <v>-3083330741</v>
      </c>
      <c r="J17" s="148"/>
      <c r="K17" s="148">
        <v>2473538</v>
      </c>
      <c r="L17" s="148"/>
      <c r="M17" s="148">
        <v>89992828430</v>
      </c>
      <c r="N17" s="148"/>
      <c r="O17" s="148">
        <v>62021874701</v>
      </c>
      <c r="P17" s="148"/>
      <c r="Q17" s="148">
        <v>27970953729</v>
      </c>
      <c r="R17" s="144"/>
      <c r="S17" s="50"/>
    </row>
    <row r="18" spans="1:19" ht="34.5" customHeight="1">
      <c r="A18" s="47" t="s">
        <v>87</v>
      </c>
      <c r="C18" s="148">
        <v>2200000</v>
      </c>
      <c r="D18" s="148"/>
      <c r="E18" s="148">
        <v>48024543600</v>
      </c>
      <c r="F18" s="148"/>
      <c r="G18" s="148">
        <v>49614029540</v>
      </c>
      <c r="H18" s="148"/>
      <c r="I18" s="148">
        <v>-1589485940</v>
      </c>
      <c r="J18" s="148"/>
      <c r="K18" s="148">
        <v>2200000</v>
      </c>
      <c r="L18" s="148"/>
      <c r="M18" s="148">
        <v>48024543600</v>
      </c>
      <c r="N18" s="148"/>
      <c r="O18" s="148">
        <v>37461768290</v>
      </c>
      <c r="P18" s="148"/>
      <c r="Q18" s="148">
        <v>10562775310</v>
      </c>
      <c r="R18" s="144"/>
      <c r="S18" s="50"/>
    </row>
    <row r="19" spans="1:19" ht="34.5" customHeight="1">
      <c r="A19" s="47" t="s">
        <v>118</v>
      </c>
      <c r="C19" s="148">
        <v>4400000</v>
      </c>
      <c r="D19" s="148"/>
      <c r="E19" s="148">
        <v>13423253580</v>
      </c>
      <c r="F19" s="148"/>
      <c r="G19" s="148">
        <v>13567589640</v>
      </c>
      <c r="H19" s="148"/>
      <c r="I19" s="148">
        <v>-144336060</v>
      </c>
      <c r="J19" s="148"/>
      <c r="K19" s="148">
        <v>4400000</v>
      </c>
      <c r="L19" s="148"/>
      <c r="M19" s="148">
        <v>13423253580</v>
      </c>
      <c r="N19" s="148"/>
      <c r="O19" s="148">
        <v>12806544886</v>
      </c>
      <c r="P19" s="148"/>
      <c r="Q19" s="148">
        <v>616708694</v>
      </c>
      <c r="R19" s="144"/>
      <c r="S19" s="50"/>
    </row>
    <row r="20" spans="1:19" ht="34.5" customHeight="1">
      <c r="A20" s="47" t="s">
        <v>89</v>
      </c>
      <c r="C20" s="148">
        <v>13700000</v>
      </c>
      <c r="D20" s="148"/>
      <c r="E20" s="148">
        <v>267603230250</v>
      </c>
      <c r="F20" s="148"/>
      <c r="G20" s="148">
        <v>309626322642</v>
      </c>
      <c r="H20" s="148"/>
      <c r="I20" s="148">
        <v>-42023092392</v>
      </c>
      <c r="J20" s="148"/>
      <c r="K20" s="148">
        <v>13700000</v>
      </c>
      <c r="L20" s="148"/>
      <c r="M20" s="148">
        <v>267603230250</v>
      </c>
      <c r="N20" s="148"/>
      <c r="O20" s="148">
        <v>318823830045</v>
      </c>
      <c r="P20" s="148"/>
      <c r="Q20" s="148">
        <v>-51220599795</v>
      </c>
      <c r="R20" s="144"/>
      <c r="S20" s="50"/>
    </row>
    <row r="21" spans="1:19" ht="34.5" customHeight="1">
      <c r="A21" s="47" t="s">
        <v>91</v>
      </c>
      <c r="C21" s="148">
        <v>11000000</v>
      </c>
      <c r="D21" s="148"/>
      <c r="E21" s="148">
        <v>155707992000</v>
      </c>
      <c r="F21" s="148"/>
      <c r="G21" s="148">
        <v>185349303046</v>
      </c>
      <c r="H21" s="148"/>
      <c r="I21" s="148">
        <v>-29641311046</v>
      </c>
      <c r="J21" s="148"/>
      <c r="K21" s="148">
        <v>11000000</v>
      </c>
      <c r="L21" s="148"/>
      <c r="M21" s="148">
        <v>155707992000</v>
      </c>
      <c r="N21" s="148"/>
      <c r="O21" s="148">
        <v>190222020802</v>
      </c>
      <c r="P21" s="148"/>
      <c r="Q21" s="148">
        <v>-34514028802</v>
      </c>
      <c r="R21" s="144"/>
      <c r="S21" s="50"/>
    </row>
    <row r="22" spans="1:19" ht="34.5" customHeight="1">
      <c r="A22" s="47" t="s">
        <v>141</v>
      </c>
      <c r="C22" s="148">
        <v>50000</v>
      </c>
      <c r="D22" s="148"/>
      <c r="E22" s="148">
        <v>1278845325</v>
      </c>
      <c r="F22" s="148"/>
      <c r="G22" s="148">
        <v>1306211040</v>
      </c>
      <c r="H22" s="148"/>
      <c r="I22" s="148">
        <v>-27365715</v>
      </c>
      <c r="J22" s="148"/>
      <c r="K22" s="148">
        <v>50000</v>
      </c>
      <c r="L22" s="148"/>
      <c r="M22" s="148">
        <v>1278845325</v>
      </c>
      <c r="N22" s="148"/>
      <c r="O22" s="148">
        <v>1306211040</v>
      </c>
      <c r="P22" s="148"/>
      <c r="Q22" s="148">
        <v>-27365715</v>
      </c>
      <c r="R22" s="144"/>
      <c r="S22" s="50"/>
    </row>
    <row r="23" spans="1:19" ht="34.5" customHeight="1">
      <c r="A23" s="47" t="s">
        <v>103</v>
      </c>
      <c r="C23" s="148">
        <v>35000000</v>
      </c>
      <c r="D23" s="148"/>
      <c r="E23" s="148">
        <v>144385762500</v>
      </c>
      <c r="F23" s="148"/>
      <c r="G23" s="148">
        <v>142646175000</v>
      </c>
      <c r="H23" s="148"/>
      <c r="I23" s="148">
        <v>1739587500</v>
      </c>
      <c r="J23" s="148"/>
      <c r="K23" s="148">
        <v>35000000</v>
      </c>
      <c r="L23" s="148"/>
      <c r="M23" s="148">
        <v>144385762500</v>
      </c>
      <c r="N23" s="148"/>
      <c r="O23" s="148">
        <v>135734379575</v>
      </c>
      <c r="P23" s="148"/>
      <c r="Q23" s="148">
        <v>8651382925</v>
      </c>
      <c r="R23" s="144"/>
      <c r="S23" s="50"/>
    </row>
    <row r="24" spans="1:19" ht="34.5" customHeight="1">
      <c r="A24" s="47" t="s">
        <v>139</v>
      </c>
      <c r="C24" s="148">
        <v>423</v>
      </c>
      <c r="D24" s="148"/>
      <c r="E24" s="148">
        <v>7177647</v>
      </c>
      <c r="F24" s="148"/>
      <c r="G24" s="148">
        <v>7134020</v>
      </c>
      <c r="H24" s="148"/>
      <c r="I24" s="148">
        <v>43627</v>
      </c>
      <c r="J24" s="148"/>
      <c r="K24" s="148">
        <v>423</v>
      </c>
      <c r="L24" s="148"/>
      <c r="M24" s="148">
        <v>7177647</v>
      </c>
      <c r="N24" s="148"/>
      <c r="O24" s="148">
        <v>7134020</v>
      </c>
      <c r="P24" s="148"/>
      <c r="Q24" s="148">
        <v>43627</v>
      </c>
      <c r="R24" s="144"/>
      <c r="S24" s="50"/>
    </row>
    <row r="25" spans="1:19" ht="34.5" customHeight="1">
      <c r="A25" s="47" t="s">
        <v>117</v>
      </c>
      <c r="C25" s="148">
        <v>6840000</v>
      </c>
      <c r="D25" s="148"/>
      <c r="E25" s="148">
        <v>195139967400</v>
      </c>
      <c r="F25" s="148"/>
      <c r="G25" s="148">
        <v>211171652654</v>
      </c>
      <c r="H25" s="148"/>
      <c r="I25" s="148">
        <v>-16031685254</v>
      </c>
      <c r="J25" s="148"/>
      <c r="K25" s="148">
        <v>6840000</v>
      </c>
      <c r="L25" s="148"/>
      <c r="M25" s="148">
        <v>195139967400</v>
      </c>
      <c r="N25" s="148"/>
      <c r="O25" s="148">
        <v>190588082302</v>
      </c>
      <c r="P25" s="148"/>
      <c r="Q25" s="148">
        <v>4551885098</v>
      </c>
      <c r="R25" s="144"/>
      <c r="S25" s="50"/>
    </row>
    <row r="26" spans="1:19" ht="34.5" customHeight="1">
      <c r="A26" s="47" t="s">
        <v>140</v>
      </c>
      <c r="C26" s="148">
        <v>14000000</v>
      </c>
      <c r="D26" s="148"/>
      <c r="E26" s="148">
        <v>13318281900</v>
      </c>
      <c r="F26" s="148"/>
      <c r="G26" s="148">
        <v>13467351682</v>
      </c>
      <c r="H26" s="148"/>
      <c r="I26" s="148">
        <v>-149069782</v>
      </c>
      <c r="J26" s="148"/>
      <c r="K26" s="148">
        <v>14000000</v>
      </c>
      <c r="L26" s="148"/>
      <c r="M26" s="148">
        <v>13318281900</v>
      </c>
      <c r="N26" s="148"/>
      <c r="O26" s="148">
        <v>13467351682</v>
      </c>
      <c r="P26" s="148"/>
      <c r="Q26" s="148">
        <v>-149069782</v>
      </c>
      <c r="R26" s="144"/>
      <c r="S26" s="50"/>
    </row>
    <row r="27" spans="1:19" s="131" customFormat="1" ht="38.25" customHeight="1" thickBot="1">
      <c r="E27" s="132">
        <f>SUM(E9:E26)</f>
        <v>1819666732999</v>
      </c>
      <c r="F27" s="133"/>
      <c r="G27" s="132">
        <f>SUM(G9:G26)</f>
        <v>1927385883527</v>
      </c>
      <c r="H27" s="133">
        <f ca="1">SUM(H9:H29)</f>
        <v>0</v>
      </c>
      <c r="I27" s="132">
        <f>SUM(I9:I26)</f>
        <v>-107719150528</v>
      </c>
      <c r="J27" s="131">
        <f ca="1">SUM(J9:J29)</f>
        <v>0</v>
      </c>
      <c r="L27" s="131">
        <f ca="1">SUM(L9:L29)</f>
        <v>0</v>
      </c>
      <c r="M27" s="132">
        <f>SUM(M9:M26)</f>
        <v>1819666732999</v>
      </c>
      <c r="N27" s="132">
        <f ca="1">SUM(N9:N29)</f>
        <v>0</v>
      </c>
      <c r="O27" s="132">
        <f>SUM(O9:O26)</f>
        <v>1871382666063</v>
      </c>
      <c r="P27" s="132">
        <f ca="1">SUM(P9:P29)</f>
        <v>0</v>
      </c>
      <c r="Q27" s="132">
        <f>SUM(Q9:Q26)</f>
        <v>-51715933064</v>
      </c>
      <c r="R27" s="50"/>
      <c r="S27" s="134"/>
    </row>
    <row r="28" spans="1:19" ht="38.25" customHeight="1" thickTop="1">
      <c r="M28" s="49"/>
    </row>
    <row r="29" spans="1:19" ht="38.25" customHeight="1">
      <c r="I29" s="24"/>
      <c r="M29" s="49"/>
      <c r="Q29" s="24"/>
    </row>
    <row r="30" spans="1:19" ht="38.25" customHeight="1">
      <c r="I30" s="24"/>
      <c r="M30" s="49"/>
      <c r="Q30" s="24"/>
    </row>
    <row r="31" spans="1:19" ht="38.25" customHeight="1">
      <c r="I31" s="24"/>
      <c r="M31" s="49"/>
      <c r="Q31" s="24"/>
    </row>
    <row r="32" spans="1:19" ht="38.25" customHeight="1">
      <c r="M32" s="49"/>
      <c r="Q32" s="24"/>
    </row>
    <row r="33" spans="13:13" ht="38.25" customHeight="1">
      <c r="M33" s="49"/>
    </row>
    <row r="34" spans="13:13" ht="38.25" customHeight="1">
      <c r="M34" s="49"/>
    </row>
    <row r="35" spans="13:13" ht="38.25" customHeight="1">
      <c r="M35" s="49"/>
    </row>
    <row r="36" spans="13:13" ht="38.25" customHeight="1">
      <c r="M36" s="49"/>
    </row>
    <row r="37" spans="13:13" ht="38.25" customHeight="1">
      <c r="M37" s="49"/>
    </row>
    <row r="38" spans="13:13" ht="38.25" customHeight="1"/>
    <row r="39" spans="13:13" ht="38.25" customHeight="1"/>
    <row r="40" spans="13:13" ht="38.25" customHeight="1"/>
    <row r="41" spans="13:13" ht="38.25" customHeight="1"/>
    <row r="42" spans="13:13" ht="38.25" customHeight="1"/>
    <row r="43" spans="13:13" ht="38.25" customHeight="1"/>
    <row r="44" spans="13:13" ht="38.25" customHeight="1"/>
  </sheetData>
  <sortState xmlns:xlrd2="http://schemas.microsoft.com/office/spreadsheetml/2017/richdata2" ref="A6:Q37">
    <sortCondition descending="1" ref="Q8:Q42"/>
  </sortState>
  <mergeCells count="7">
    <mergeCell ref="K7:Q7"/>
    <mergeCell ref="A7:A8"/>
    <mergeCell ref="C7:I7"/>
    <mergeCell ref="A2:Q2"/>
    <mergeCell ref="A3:Q3"/>
    <mergeCell ref="A4:Q4"/>
    <mergeCell ref="A6:H6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3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2:AA58"/>
  <sheetViews>
    <sheetView rightToLeft="1" view="pageBreakPreview" zoomScale="40" zoomScaleNormal="100" zoomScaleSheetLayoutView="40" workbookViewId="0">
      <selection activeCell="S10" sqref="S10:S37"/>
    </sheetView>
  </sheetViews>
  <sheetFormatPr defaultColWidth="9.140625" defaultRowHeight="27.75"/>
  <cols>
    <col min="1" max="1" width="74.140625" style="36" bestFit="1" customWidth="1"/>
    <col min="2" max="2" width="1" style="36" customWidth="1"/>
    <col min="3" max="3" width="39.140625" style="36" bestFit="1" customWidth="1"/>
    <col min="4" max="4" width="1" style="36" customWidth="1"/>
    <col min="5" max="5" width="45.5703125" style="36" bestFit="1" customWidth="1"/>
    <col min="6" max="6" width="1" style="36" customWidth="1"/>
    <col min="7" max="7" width="44.140625" style="36" bestFit="1" customWidth="1"/>
    <col min="8" max="8" width="1" style="36" customWidth="1"/>
    <col min="9" max="9" width="43.7109375" style="36" bestFit="1" customWidth="1"/>
    <col min="10" max="10" width="1" style="36" customWidth="1"/>
    <col min="11" max="11" width="20.140625" style="37" bestFit="1" customWidth="1"/>
    <col min="12" max="12" width="1" style="36" customWidth="1"/>
    <col min="13" max="13" width="44.140625" style="36" bestFit="1" customWidth="1"/>
    <col min="14" max="14" width="1" style="36" customWidth="1"/>
    <col min="15" max="15" width="44.42578125" style="36" bestFit="1" customWidth="1"/>
    <col min="16" max="16" width="1.5703125" style="36" customWidth="1"/>
    <col min="17" max="17" width="44" style="36" customWidth="1"/>
    <col min="18" max="18" width="1" style="36" customWidth="1"/>
    <col min="19" max="19" width="43.42578125" style="36" customWidth="1"/>
    <col min="20" max="20" width="1" style="36" customWidth="1"/>
    <col min="21" max="21" width="19.42578125" style="37" customWidth="1"/>
    <col min="22" max="22" width="1" style="36" customWidth="1"/>
    <col min="23" max="23" width="32.28515625" style="36" bestFit="1" customWidth="1"/>
    <col min="24" max="24" width="31.28515625" style="36" bestFit="1" customWidth="1"/>
    <col min="25" max="25" width="25.5703125" style="36" bestFit="1" customWidth="1"/>
    <col min="26" max="26" width="23" style="36" bestFit="1" customWidth="1"/>
    <col min="27" max="27" width="31.5703125" style="36" bestFit="1" customWidth="1"/>
    <col min="28" max="16384" width="9.140625" style="36"/>
  </cols>
  <sheetData>
    <row r="2" spans="1:24" s="30" customFormat="1" ht="78">
      <c r="A2" s="189" t="s">
        <v>67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</row>
    <row r="3" spans="1:24" s="30" customFormat="1" ht="78">
      <c r="A3" s="189" t="s">
        <v>29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</row>
    <row r="4" spans="1:24" s="30" customFormat="1" ht="78">
      <c r="A4" s="189" t="str">
        <f>'درآمد ناشی از تغییر قیمت اوراق '!A4:Q4</f>
        <v>برای ماه منتهی به 1401/05/31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89"/>
    </row>
    <row r="5" spans="1:24" s="32" customFormat="1" ht="36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</row>
    <row r="6" spans="1:24" s="33" customFormat="1" ht="53.25">
      <c r="A6" s="192" t="s">
        <v>80</v>
      </c>
      <c r="B6" s="192"/>
      <c r="C6" s="192"/>
      <c r="D6" s="192"/>
      <c r="E6" s="192"/>
      <c r="F6" s="192"/>
      <c r="G6" s="192"/>
      <c r="H6" s="192"/>
      <c r="I6" s="192"/>
      <c r="J6" s="192"/>
      <c r="K6" s="192"/>
      <c r="L6" s="192"/>
      <c r="M6" s="192"/>
      <c r="N6" s="192"/>
      <c r="O6" s="192"/>
      <c r="P6" s="192"/>
      <c r="Q6" s="192"/>
      <c r="R6" s="192"/>
      <c r="S6" s="192"/>
      <c r="U6" s="34"/>
    </row>
    <row r="7" spans="1:24" ht="40.5">
      <c r="A7" s="150"/>
      <c r="B7" s="150"/>
      <c r="C7" s="150"/>
      <c r="D7" s="150"/>
      <c r="E7" s="150"/>
      <c r="F7" s="150"/>
      <c r="G7" s="150"/>
      <c r="H7" s="150"/>
      <c r="I7" s="35"/>
      <c r="J7" s="150"/>
      <c r="K7" s="75"/>
      <c r="L7" s="150"/>
      <c r="M7" s="150"/>
      <c r="N7" s="150"/>
      <c r="O7" s="150"/>
      <c r="P7" s="150"/>
      <c r="Q7" s="150"/>
      <c r="R7" s="150"/>
      <c r="S7" s="35"/>
    </row>
    <row r="8" spans="1:24" s="33" customFormat="1" ht="46.5" customHeight="1" thickBot="1">
      <c r="A8" s="190" t="s">
        <v>3</v>
      </c>
      <c r="C8" s="191" t="s">
        <v>137</v>
      </c>
      <c r="D8" s="191" t="s">
        <v>31</v>
      </c>
      <c r="E8" s="191" t="s">
        <v>31</v>
      </c>
      <c r="F8" s="191" t="s">
        <v>31</v>
      </c>
      <c r="G8" s="191" t="s">
        <v>31</v>
      </c>
      <c r="H8" s="191" t="s">
        <v>31</v>
      </c>
      <c r="I8" s="191" t="s">
        <v>31</v>
      </c>
      <c r="J8" s="191" t="s">
        <v>31</v>
      </c>
      <c r="K8" s="191" t="s">
        <v>31</v>
      </c>
      <c r="M8" s="191" t="s">
        <v>138</v>
      </c>
      <c r="N8" s="191" t="s">
        <v>32</v>
      </c>
      <c r="O8" s="191" t="s">
        <v>32</v>
      </c>
      <c r="P8" s="191" t="s">
        <v>32</v>
      </c>
      <c r="Q8" s="191" t="s">
        <v>32</v>
      </c>
      <c r="R8" s="191" t="s">
        <v>32</v>
      </c>
      <c r="S8" s="191" t="s">
        <v>32</v>
      </c>
      <c r="T8" s="191" t="s">
        <v>32</v>
      </c>
      <c r="U8" s="191" t="s">
        <v>32</v>
      </c>
    </row>
    <row r="9" spans="1:24" s="38" customFormat="1" ht="76.5" customHeight="1" thickBot="1">
      <c r="A9" s="191" t="s">
        <v>3</v>
      </c>
      <c r="C9" s="39" t="s">
        <v>49</v>
      </c>
      <c r="E9" s="39" t="s">
        <v>50</v>
      </c>
      <c r="G9" s="39" t="s">
        <v>51</v>
      </c>
      <c r="I9" s="39" t="s">
        <v>22</v>
      </c>
      <c r="K9" s="39" t="s">
        <v>52</v>
      </c>
      <c r="M9" s="39" t="s">
        <v>49</v>
      </c>
      <c r="O9" s="39" t="s">
        <v>50</v>
      </c>
      <c r="Q9" s="39" t="s">
        <v>51</v>
      </c>
      <c r="S9" s="39" t="s">
        <v>22</v>
      </c>
      <c r="U9" s="39" t="s">
        <v>52</v>
      </c>
    </row>
    <row r="10" spans="1:24" s="40" customFormat="1" ht="51" customHeight="1">
      <c r="A10" s="152" t="s">
        <v>123</v>
      </c>
      <c r="C10" s="149">
        <v>0</v>
      </c>
      <c r="D10" s="149"/>
      <c r="E10" s="149">
        <v>0</v>
      </c>
      <c r="F10" s="149"/>
      <c r="G10" s="149">
        <v>-195148541</v>
      </c>
      <c r="H10" s="149"/>
      <c r="I10" s="149">
        <f>C10+E10+G10</f>
        <v>-195148541</v>
      </c>
      <c r="K10" s="153">
        <v>2.0999999999999999E-3</v>
      </c>
      <c r="M10" s="149">
        <v>0</v>
      </c>
      <c r="N10" s="149"/>
      <c r="O10" s="149">
        <v>0</v>
      </c>
      <c r="P10" s="149"/>
      <c r="Q10" s="149">
        <v>-195148541</v>
      </c>
      <c r="R10" s="149"/>
      <c r="S10" s="149">
        <f>M10+O10+Q10</f>
        <v>-195148541</v>
      </c>
      <c r="U10" s="153">
        <v>-8.9999999999999998E-4</v>
      </c>
      <c r="W10" s="74"/>
      <c r="X10" s="74"/>
    </row>
    <row r="11" spans="1:24" s="40" customFormat="1" ht="51" customHeight="1">
      <c r="A11" s="152" t="s">
        <v>90</v>
      </c>
      <c r="C11" s="149">
        <v>0</v>
      </c>
      <c r="D11" s="149"/>
      <c r="E11" s="149">
        <v>0</v>
      </c>
      <c r="F11" s="149"/>
      <c r="G11" s="149">
        <v>1030226610</v>
      </c>
      <c r="H11" s="149"/>
      <c r="I11" s="149">
        <f t="shared" ref="I11:I37" si="0">C11+E11+G11</f>
        <v>1030226610</v>
      </c>
      <c r="K11" s="153">
        <v>-1.09E-2</v>
      </c>
      <c r="M11" s="149">
        <v>0</v>
      </c>
      <c r="N11" s="149"/>
      <c r="O11" s="149">
        <v>0</v>
      </c>
      <c r="P11" s="149"/>
      <c r="Q11" s="149">
        <v>2367229894</v>
      </c>
      <c r="R11" s="149"/>
      <c r="S11" s="149">
        <f t="shared" ref="S11:S37" si="1">M11+O11+Q11</f>
        <v>2367229894</v>
      </c>
      <c r="U11" s="153">
        <v>1.12E-2</v>
      </c>
      <c r="W11" s="74"/>
      <c r="X11" s="74"/>
    </row>
    <row r="12" spans="1:24" s="40" customFormat="1" ht="51" customHeight="1">
      <c r="A12" s="152" t="s">
        <v>88</v>
      </c>
      <c r="C12" s="149">
        <v>0</v>
      </c>
      <c r="D12" s="149"/>
      <c r="E12" s="149">
        <v>-1073834129</v>
      </c>
      <c r="F12" s="149"/>
      <c r="G12" s="149">
        <v>1613226871</v>
      </c>
      <c r="H12" s="149"/>
      <c r="I12" s="149">
        <f t="shared" si="0"/>
        <v>539392742</v>
      </c>
      <c r="K12" s="153">
        <v>-5.7000000000000002E-3</v>
      </c>
      <c r="M12" s="149">
        <v>0</v>
      </c>
      <c r="N12" s="149"/>
      <c r="O12" s="149">
        <v>12887923293</v>
      </c>
      <c r="P12" s="149"/>
      <c r="Q12" s="149">
        <v>1613226871</v>
      </c>
      <c r="R12" s="149"/>
      <c r="S12" s="149">
        <f t="shared" si="1"/>
        <v>14501150164</v>
      </c>
      <c r="U12" s="153">
        <v>6.8400000000000002E-2</v>
      </c>
      <c r="W12" s="74"/>
      <c r="X12" s="74"/>
    </row>
    <row r="13" spans="1:24" s="40" customFormat="1" ht="51" customHeight="1">
      <c r="A13" s="152" t="s">
        <v>99</v>
      </c>
      <c r="C13" s="149">
        <v>0</v>
      </c>
      <c r="D13" s="149"/>
      <c r="E13" s="149">
        <v>0</v>
      </c>
      <c r="F13" s="149"/>
      <c r="G13" s="149">
        <v>-1410263071</v>
      </c>
      <c r="H13" s="149"/>
      <c r="I13" s="149">
        <f t="shared" si="0"/>
        <v>-1410263071</v>
      </c>
      <c r="K13" s="153">
        <v>1.4999999999999999E-2</v>
      </c>
      <c r="M13" s="149">
        <v>307333200</v>
      </c>
      <c r="N13" s="149"/>
      <c r="O13" s="149">
        <v>0</v>
      </c>
      <c r="P13" s="149"/>
      <c r="Q13" s="149">
        <v>-2131537290</v>
      </c>
      <c r="R13" s="149"/>
      <c r="S13" s="149">
        <f t="shared" si="1"/>
        <v>-1824204090</v>
      </c>
      <c r="U13" s="153">
        <v>-8.6E-3</v>
      </c>
      <c r="W13" s="74"/>
      <c r="X13" s="74"/>
    </row>
    <row r="14" spans="1:24" s="40" customFormat="1" ht="51" customHeight="1">
      <c r="A14" s="152" t="s">
        <v>100</v>
      </c>
      <c r="C14" s="149">
        <v>0</v>
      </c>
      <c r="D14" s="149"/>
      <c r="E14" s="149">
        <v>1639397145</v>
      </c>
      <c r="F14" s="149"/>
      <c r="G14" s="149">
        <v>-3006413</v>
      </c>
      <c r="H14" s="149"/>
      <c r="I14" s="149">
        <f t="shared" si="0"/>
        <v>1636390732</v>
      </c>
      <c r="K14" s="153">
        <v>-1.7399999999999999E-2</v>
      </c>
      <c r="M14" s="149">
        <v>14301154691</v>
      </c>
      <c r="N14" s="149"/>
      <c r="O14" s="149">
        <v>-2818120791</v>
      </c>
      <c r="P14" s="149"/>
      <c r="Q14" s="149">
        <v>23208971102</v>
      </c>
      <c r="R14" s="149"/>
      <c r="S14" s="149">
        <f t="shared" si="1"/>
        <v>34692005002</v>
      </c>
      <c r="U14" s="153">
        <v>0.1636</v>
      </c>
      <c r="W14" s="74"/>
      <c r="X14" s="74"/>
    </row>
    <row r="15" spans="1:24" s="40" customFormat="1" ht="51" customHeight="1">
      <c r="A15" s="152" t="s">
        <v>119</v>
      </c>
      <c r="C15" s="149">
        <v>0</v>
      </c>
      <c r="D15" s="149"/>
      <c r="E15" s="149">
        <v>-13372837350</v>
      </c>
      <c r="F15" s="149"/>
      <c r="G15" s="149">
        <v>-96540150</v>
      </c>
      <c r="H15" s="149"/>
      <c r="I15" s="149">
        <f t="shared" si="0"/>
        <v>-13469377500</v>
      </c>
      <c r="K15" s="153">
        <v>0.14299999999999999</v>
      </c>
      <c r="M15" s="149">
        <v>18118187787</v>
      </c>
      <c r="N15" s="149"/>
      <c r="O15" s="149">
        <v>-19734411416</v>
      </c>
      <c r="P15" s="149"/>
      <c r="Q15" s="149">
        <v>7412410118</v>
      </c>
      <c r="R15" s="149"/>
      <c r="S15" s="149">
        <f t="shared" si="1"/>
        <v>5796186489</v>
      </c>
      <c r="U15" s="153">
        <v>2.7300000000000001E-2</v>
      </c>
      <c r="W15" s="74"/>
      <c r="X15" s="74"/>
    </row>
    <row r="16" spans="1:24" s="40" customFormat="1" ht="51" customHeight="1">
      <c r="A16" s="152" t="s">
        <v>84</v>
      </c>
      <c r="C16" s="149">
        <v>0</v>
      </c>
      <c r="D16" s="149"/>
      <c r="E16" s="149">
        <v>7612349406</v>
      </c>
      <c r="F16" s="149"/>
      <c r="G16" s="149">
        <v>1777714931</v>
      </c>
      <c r="H16" s="149"/>
      <c r="I16" s="149">
        <f t="shared" si="0"/>
        <v>9390064337</v>
      </c>
      <c r="K16" s="153">
        <v>-9.9699999999999997E-2</v>
      </c>
      <c r="M16" s="149">
        <v>0</v>
      </c>
      <c r="N16" s="149"/>
      <c r="O16" s="149">
        <v>2294304703</v>
      </c>
      <c r="P16" s="149"/>
      <c r="Q16" s="149">
        <v>1462216951</v>
      </c>
      <c r="R16" s="149"/>
      <c r="S16" s="149">
        <f t="shared" si="1"/>
        <v>3756521654</v>
      </c>
      <c r="U16" s="153">
        <v>1.77E-2</v>
      </c>
      <c r="W16" s="74"/>
      <c r="X16" s="74"/>
    </row>
    <row r="17" spans="1:24" s="40" customFormat="1" ht="51" customHeight="1">
      <c r="A17" s="152" t="s">
        <v>93</v>
      </c>
      <c r="C17" s="149">
        <v>0</v>
      </c>
      <c r="D17" s="149"/>
      <c r="E17" s="149">
        <v>-3083330741</v>
      </c>
      <c r="F17" s="149"/>
      <c r="G17" s="149">
        <v>10978479044</v>
      </c>
      <c r="H17" s="149"/>
      <c r="I17" s="149">
        <f t="shared" si="0"/>
        <v>7895148303</v>
      </c>
      <c r="K17" s="153">
        <v>-8.3799999999999999E-2</v>
      </c>
      <c r="M17" s="149">
        <v>6344962406</v>
      </c>
      <c r="N17" s="149"/>
      <c r="O17" s="149">
        <v>27970953729</v>
      </c>
      <c r="P17" s="149"/>
      <c r="Q17" s="149">
        <v>14388530945</v>
      </c>
      <c r="R17" s="149"/>
      <c r="S17" s="149">
        <f t="shared" si="1"/>
        <v>48704447080</v>
      </c>
      <c r="U17" s="153">
        <v>0.22969999999999999</v>
      </c>
      <c r="W17" s="74"/>
      <c r="X17" s="74"/>
    </row>
    <row r="18" spans="1:24" s="40" customFormat="1" ht="51" customHeight="1">
      <c r="A18" s="152" t="s">
        <v>87</v>
      </c>
      <c r="C18" s="149">
        <v>0</v>
      </c>
      <c r="D18" s="149"/>
      <c r="E18" s="149">
        <v>-1589485940</v>
      </c>
      <c r="F18" s="149"/>
      <c r="G18" s="149">
        <v>1518051142</v>
      </c>
      <c r="H18" s="149"/>
      <c r="I18" s="149">
        <f t="shared" si="0"/>
        <v>-71434798</v>
      </c>
      <c r="K18" s="153">
        <v>8.0000000000000004E-4</v>
      </c>
      <c r="M18" s="149">
        <v>0</v>
      </c>
      <c r="N18" s="149"/>
      <c r="O18" s="149">
        <v>10562775310</v>
      </c>
      <c r="P18" s="149"/>
      <c r="Q18" s="149">
        <v>1518051142</v>
      </c>
      <c r="R18" s="149"/>
      <c r="S18" s="149">
        <f t="shared" si="1"/>
        <v>12080826452</v>
      </c>
      <c r="U18" s="153">
        <v>5.7000000000000002E-2</v>
      </c>
      <c r="W18" s="74"/>
      <c r="X18" s="74"/>
    </row>
    <row r="19" spans="1:24" s="40" customFormat="1" ht="51" customHeight="1">
      <c r="A19" s="152" t="s">
        <v>107</v>
      </c>
      <c r="C19" s="149">
        <v>0</v>
      </c>
      <c r="D19" s="149"/>
      <c r="E19" s="149">
        <v>0</v>
      </c>
      <c r="F19" s="149"/>
      <c r="G19" s="149">
        <v>-2753959316</v>
      </c>
      <c r="H19" s="149"/>
      <c r="I19" s="149">
        <f t="shared" si="0"/>
        <v>-2753959316</v>
      </c>
      <c r="K19" s="153">
        <v>2.92E-2</v>
      </c>
      <c r="M19" s="149">
        <v>7926273458</v>
      </c>
      <c r="N19" s="149"/>
      <c r="O19" s="149">
        <v>0</v>
      </c>
      <c r="P19" s="149"/>
      <c r="Q19" s="149">
        <v>-9925293487</v>
      </c>
      <c r="R19" s="149"/>
      <c r="S19" s="149">
        <f t="shared" si="1"/>
        <v>-1999020029</v>
      </c>
      <c r="U19" s="153">
        <v>-9.4000000000000004E-3</v>
      </c>
      <c r="W19" s="74"/>
      <c r="X19" s="74"/>
    </row>
    <row r="20" spans="1:24" s="40" customFormat="1" ht="51" customHeight="1">
      <c r="A20" s="152" t="s">
        <v>114</v>
      </c>
      <c r="C20" s="149">
        <v>0</v>
      </c>
      <c r="D20" s="149"/>
      <c r="E20" s="149">
        <v>0</v>
      </c>
      <c r="F20" s="149"/>
      <c r="G20" s="149">
        <v>623996797</v>
      </c>
      <c r="H20" s="149"/>
      <c r="I20" s="149">
        <f t="shared" si="0"/>
        <v>623996797</v>
      </c>
      <c r="K20" s="153">
        <v>-6.6E-3</v>
      </c>
      <c r="M20" s="149">
        <v>8100000000</v>
      </c>
      <c r="N20" s="149"/>
      <c r="O20" s="149">
        <v>0</v>
      </c>
      <c r="P20" s="149"/>
      <c r="Q20" s="149">
        <v>33183339222</v>
      </c>
      <c r="R20" s="149"/>
      <c r="S20" s="149">
        <f t="shared" si="1"/>
        <v>41283339222</v>
      </c>
      <c r="U20" s="153">
        <v>0.19470000000000001</v>
      </c>
      <c r="W20" s="74"/>
      <c r="X20" s="74"/>
    </row>
    <row r="21" spans="1:24" s="40" customFormat="1" ht="51" customHeight="1">
      <c r="A21" s="152" t="s">
        <v>117</v>
      </c>
      <c r="C21" s="149">
        <v>0</v>
      </c>
      <c r="D21" s="149"/>
      <c r="E21" s="149">
        <v>-16031685254</v>
      </c>
      <c r="F21" s="149"/>
      <c r="G21" s="149">
        <v>68037430</v>
      </c>
      <c r="H21" s="149"/>
      <c r="I21" s="149">
        <f t="shared" si="0"/>
        <v>-15963647824</v>
      </c>
      <c r="K21" s="153">
        <v>0.16950000000000001</v>
      </c>
      <c r="M21" s="149">
        <v>23931958763</v>
      </c>
      <c r="N21" s="149"/>
      <c r="O21" s="149">
        <v>4551885098</v>
      </c>
      <c r="P21" s="149"/>
      <c r="Q21" s="149">
        <v>1574149491</v>
      </c>
      <c r="R21" s="149"/>
      <c r="S21" s="149">
        <f t="shared" si="1"/>
        <v>30057993352</v>
      </c>
      <c r="U21" s="153">
        <v>0.14180000000000001</v>
      </c>
      <c r="W21" s="74"/>
      <c r="X21" s="74"/>
    </row>
    <row r="22" spans="1:24" s="40" customFormat="1" ht="51" customHeight="1">
      <c r="A22" s="152" t="s">
        <v>86</v>
      </c>
      <c r="C22" s="149">
        <v>0</v>
      </c>
      <c r="D22" s="149"/>
      <c r="E22" s="149">
        <v>0</v>
      </c>
      <c r="F22" s="149"/>
      <c r="G22" s="149">
        <v>0</v>
      </c>
      <c r="H22" s="149"/>
      <c r="I22" s="149">
        <f t="shared" si="0"/>
        <v>0</v>
      </c>
      <c r="K22" s="153">
        <v>0</v>
      </c>
      <c r="M22" s="149">
        <v>0</v>
      </c>
      <c r="N22" s="149"/>
      <c r="O22" s="149">
        <v>0</v>
      </c>
      <c r="P22" s="149"/>
      <c r="Q22" s="149">
        <v>15848577755</v>
      </c>
      <c r="R22" s="149"/>
      <c r="S22" s="149">
        <f t="shared" si="1"/>
        <v>15848577755</v>
      </c>
      <c r="U22" s="153">
        <v>7.4700000000000003E-2</v>
      </c>
      <c r="W22" s="74"/>
      <c r="X22" s="74"/>
    </row>
    <row r="23" spans="1:24" s="40" customFormat="1" ht="51" customHeight="1">
      <c r="A23" s="152" t="s">
        <v>112</v>
      </c>
      <c r="C23" s="149">
        <v>0</v>
      </c>
      <c r="D23" s="149"/>
      <c r="E23" s="149">
        <v>-1015351348</v>
      </c>
      <c r="F23" s="149"/>
      <c r="G23" s="149">
        <v>0</v>
      </c>
      <c r="H23" s="149"/>
      <c r="I23" s="149">
        <f t="shared" si="0"/>
        <v>-1015351348</v>
      </c>
      <c r="K23" s="153">
        <v>1.0800000000000001E-2</v>
      </c>
      <c r="M23" s="149">
        <v>0</v>
      </c>
      <c r="N23" s="149"/>
      <c r="O23" s="149">
        <v>-940381043</v>
      </c>
      <c r="P23" s="149"/>
      <c r="Q23" s="149">
        <v>581853388</v>
      </c>
      <c r="R23" s="149"/>
      <c r="S23" s="149">
        <f t="shared" si="1"/>
        <v>-358527655</v>
      </c>
      <c r="U23" s="153">
        <v>-1.6999999999999999E-3</v>
      </c>
      <c r="W23" s="74"/>
      <c r="X23" s="74"/>
    </row>
    <row r="24" spans="1:24" s="40" customFormat="1" ht="51" customHeight="1">
      <c r="A24" s="152" t="s">
        <v>85</v>
      </c>
      <c r="C24" s="149">
        <v>0</v>
      </c>
      <c r="D24" s="149"/>
      <c r="E24" s="149">
        <v>-3461919456</v>
      </c>
      <c r="F24" s="149"/>
      <c r="G24" s="149">
        <v>0</v>
      </c>
      <c r="H24" s="149"/>
      <c r="I24" s="149">
        <f t="shared" si="0"/>
        <v>-3461919456</v>
      </c>
      <c r="K24" s="153">
        <v>3.6799999999999999E-2</v>
      </c>
      <c r="M24" s="149">
        <v>7023970290</v>
      </c>
      <c r="N24" s="149"/>
      <c r="O24" s="149">
        <v>5093868881</v>
      </c>
      <c r="P24" s="149"/>
      <c r="Q24" s="149">
        <v>9864786088</v>
      </c>
      <c r="R24" s="149"/>
      <c r="S24" s="149">
        <f t="shared" si="1"/>
        <v>21982625259</v>
      </c>
      <c r="U24" s="153">
        <v>0.1037</v>
      </c>
      <c r="W24" s="74"/>
      <c r="X24" s="74"/>
    </row>
    <row r="25" spans="1:24" s="40" customFormat="1" ht="51" customHeight="1">
      <c r="A25" s="152" t="s">
        <v>92</v>
      </c>
      <c r="C25" s="149">
        <v>0</v>
      </c>
      <c r="D25" s="149"/>
      <c r="E25" s="149">
        <v>0</v>
      </c>
      <c r="F25" s="149"/>
      <c r="G25" s="149">
        <v>0</v>
      </c>
      <c r="H25" s="149"/>
      <c r="I25" s="149">
        <f t="shared" si="0"/>
        <v>0</v>
      </c>
      <c r="K25" s="153">
        <v>0</v>
      </c>
      <c r="M25" s="149">
        <v>0</v>
      </c>
      <c r="N25" s="149"/>
      <c r="O25" s="149">
        <v>0</v>
      </c>
      <c r="P25" s="149"/>
      <c r="Q25" s="149">
        <v>37903127</v>
      </c>
      <c r="R25" s="149"/>
      <c r="S25" s="149">
        <f t="shared" si="1"/>
        <v>37903127</v>
      </c>
      <c r="U25" s="153">
        <v>2.0000000000000001E-4</v>
      </c>
      <c r="W25" s="74"/>
      <c r="X25" s="74"/>
    </row>
    <row r="26" spans="1:24" s="40" customFormat="1" ht="51" customHeight="1">
      <c r="A26" s="152" t="s">
        <v>116</v>
      </c>
      <c r="C26" s="149">
        <v>0</v>
      </c>
      <c r="D26" s="149"/>
      <c r="E26" s="149">
        <v>0</v>
      </c>
      <c r="F26" s="149"/>
      <c r="G26" s="149">
        <v>0</v>
      </c>
      <c r="H26" s="149"/>
      <c r="I26" s="149">
        <f t="shared" si="0"/>
        <v>0</v>
      </c>
      <c r="K26" s="153">
        <v>0</v>
      </c>
      <c r="M26" s="149">
        <v>0</v>
      </c>
      <c r="N26" s="149"/>
      <c r="O26" s="149">
        <v>0</v>
      </c>
      <c r="P26" s="149"/>
      <c r="Q26" s="149">
        <v>397620046</v>
      </c>
      <c r="R26" s="149"/>
      <c r="S26" s="149">
        <f t="shared" si="1"/>
        <v>397620046</v>
      </c>
      <c r="U26" s="153">
        <v>1.9E-3</v>
      </c>
      <c r="W26" s="74"/>
      <c r="X26" s="74"/>
    </row>
    <row r="27" spans="1:24" s="40" customFormat="1" ht="51" customHeight="1">
      <c r="A27" s="152" t="s">
        <v>118</v>
      </c>
      <c r="C27" s="149">
        <v>0</v>
      </c>
      <c r="D27" s="149"/>
      <c r="E27" s="149">
        <v>-144336060</v>
      </c>
      <c r="F27" s="149"/>
      <c r="G27" s="149">
        <v>0</v>
      </c>
      <c r="H27" s="149"/>
      <c r="I27" s="149">
        <f t="shared" si="0"/>
        <v>-144336060</v>
      </c>
      <c r="K27" s="153">
        <v>1.5E-3</v>
      </c>
      <c r="M27" s="149">
        <v>2625613079</v>
      </c>
      <c r="N27" s="149"/>
      <c r="O27" s="149">
        <v>616708694</v>
      </c>
      <c r="P27" s="149"/>
      <c r="Q27" s="149">
        <v>9915099667</v>
      </c>
      <c r="R27" s="149"/>
      <c r="S27" s="149">
        <f t="shared" si="1"/>
        <v>13157421440</v>
      </c>
      <c r="U27" s="153">
        <v>6.2100000000000002E-2</v>
      </c>
      <c r="W27" s="74"/>
      <c r="X27" s="74"/>
    </row>
    <row r="28" spans="1:24" s="40" customFormat="1" ht="51" customHeight="1">
      <c r="A28" s="152" t="s">
        <v>98</v>
      </c>
      <c r="C28" s="149">
        <v>0</v>
      </c>
      <c r="D28" s="149"/>
      <c r="E28" s="149">
        <v>0</v>
      </c>
      <c r="F28" s="149"/>
      <c r="G28" s="149">
        <v>0</v>
      </c>
      <c r="H28" s="149"/>
      <c r="I28" s="149">
        <f t="shared" si="0"/>
        <v>0</v>
      </c>
      <c r="K28" s="153">
        <v>0</v>
      </c>
      <c r="M28" s="149">
        <v>0</v>
      </c>
      <c r="N28" s="149"/>
      <c r="O28" s="149">
        <v>0</v>
      </c>
      <c r="P28" s="149"/>
      <c r="Q28" s="149">
        <v>484013561</v>
      </c>
      <c r="R28" s="149"/>
      <c r="S28" s="149">
        <f t="shared" si="1"/>
        <v>484013561</v>
      </c>
      <c r="U28" s="153">
        <v>2.3E-3</v>
      </c>
      <c r="W28" s="74"/>
      <c r="X28" s="74"/>
    </row>
    <row r="29" spans="1:24" s="40" customFormat="1" ht="51" customHeight="1">
      <c r="A29" s="152" t="s">
        <v>89</v>
      </c>
      <c r="C29" s="149">
        <v>0</v>
      </c>
      <c r="D29" s="149"/>
      <c r="E29" s="149">
        <v>-42023092392</v>
      </c>
      <c r="F29" s="149"/>
      <c r="G29" s="149">
        <v>0</v>
      </c>
      <c r="H29" s="149"/>
      <c r="I29" s="149">
        <f t="shared" si="0"/>
        <v>-42023092392</v>
      </c>
      <c r="K29" s="153">
        <v>0.44629999999999997</v>
      </c>
      <c r="M29" s="149">
        <v>42163200000</v>
      </c>
      <c r="N29" s="149"/>
      <c r="O29" s="149">
        <v>-51220599795</v>
      </c>
      <c r="P29" s="149"/>
      <c r="Q29" s="149">
        <v>3319937360</v>
      </c>
      <c r="R29" s="149"/>
      <c r="S29" s="149">
        <f t="shared" si="1"/>
        <v>-5737462435</v>
      </c>
      <c r="U29" s="153">
        <v>-2.7099999999999999E-2</v>
      </c>
      <c r="W29" s="74"/>
      <c r="X29" s="74"/>
    </row>
    <row r="30" spans="1:24" s="40" customFormat="1" ht="51" customHeight="1">
      <c r="A30" s="152" t="s">
        <v>91</v>
      </c>
      <c r="C30" s="149">
        <v>0</v>
      </c>
      <c r="D30" s="149"/>
      <c r="E30" s="149">
        <v>-29641311046</v>
      </c>
      <c r="F30" s="149"/>
      <c r="G30" s="149">
        <v>0</v>
      </c>
      <c r="H30" s="149"/>
      <c r="I30" s="149">
        <f t="shared" si="0"/>
        <v>-29641311046</v>
      </c>
      <c r="K30" s="153">
        <v>0.31480000000000002</v>
      </c>
      <c r="M30" s="149">
        <v>0</v>
      </c>
      <c r="N30" s="149"/>
      <c r="O30" s="149">
        <v>-34514028802</v>
      </c>
      <c r="P30" s="149"/>
      <c r="Q30" s="149">
        <v>4090291070</v>
      </c>
      <c r="R30" s="149"/>
      <c r="S30" s="149">
        <f t="shared" si="1"/>
        <v>-30423737732</v>
      </c>
      <c r="U30" s="153">
        <v>-0.14349999999999999</v>
      </c>
      <c r="W30" s="74"/>
      <c r="X30" s="74"/>
    </row>
    <row r="31" spans="1:24" s="40" customFormat="1" ht="51" customHeight="1">
      <c r="A31" s="152" t="s">
        <v>103</v>
      </c>
      <c r="C31" s="149">
        <v>0</v>
      </c>
      <c r="D31" s="149"/>
      <c r="E31" s="149">
        <v>1739587500</v>
      </c>
      <c r="F31" s="149"/>
      <c r="G31" s="149">
        <v>0</v>
      </c>
      <c r="H31" s="149"/>
      <c r="I31" s="149">
        <f t="shared" si="0"/>
        <v>1739587500</v>
      </c>
      <c r="K31" s="153">
        <v>-1.8499999999999999E-2</v>
      </c>
      <c r="M31" s="149">
        <v>5000000000</v>
      </c>
      <c r="N31" s="149"/>
      <c r="O31" s="149">
        <v>8651382925</v>
      </c>
      <c r="P31" s="149"/>
      <c r="Q31" s="149">
        <v>333375356</v>
      </c>
      <c r="R31" s="149"/>
      <c r="S31" s="149">
        <f t="shared" si="1"/>
        <v>13984758281</v>
      </c>
      <c r="U31" s="153">
        <v>6.6000000000000003E-2</v>
      </c>
      <c r="W31" s="74"/>
      <c r="X31" s="74"/>
    </row>
    <row r="32" spans="1:24" s="40" customFormat="1" ht="51" customHeight="1">
      <c r="A32" s="152" t="s">
        <v>113</v>
      </c>
      <c r="C32" s="149">
        <v>0</v>
      </c>
      <c r="D32" s="149"/>
      <c r="E32" s="149">
        <v>0</v>
      </c>
      <c r="F32" s="149"/>
      <c r="G32" s="149">
        <v>0</v>
      </c>
      <c r="H32" s="149"/>
      <c r="I32" s="149">
        <f t="shared" si="0"/>
        <v>0</v>
      </c>
      <c r="K32" s="153">
        <v>0</v>
      </c>
      <c r="M32" s="149">
        <v>0</v>
      </c>
      <c r="N32" s="149"/>
      <c r="O32" s="149">
        <v>0</v>
      </c>
      <c r="P32" s="149"/>
      <c r="Q32" s="149">
        <v>889248746</v>
      </c>
      <c r="R32" s="149"/>
      <c r="S32" s="149">
        <f t="shared" si="1"/>
        <v>889248746</v>
      </c>
      <c r="U32" s="153">
        <v>4.1999999999999997E-3</v>
      </c>
      <c r="W32" s="74"/>
      <c r="X32" s="74"/>
    </row>
    <row r="33" spans="1:27" s="40" customFormat="1" ht="51" customHeight="1">
      <c r="A33" s="152" t="s">
        <v>124</v>
      </c>
      <c r="C33" s="149">
        <v>0</v>
      </c>
      <c r="D33" s="149"/>
      <c r="E33" s="149">
        <v>1156814136</v>
      </c>
      <c r="F33" s="149"/>
      <c r="G33" s="149">
        <v>0</v>
      </c>
      <c r="H33" s="149"/>
      <c r="I33" s="149">
        <f t="shared" si="0"/>
        <v>1156814136</v>
      </c>
      <c r="K33" s="153">
        <v>-1.23E-2</v>
      </c>
      <c r="M33" s="149">
        <v>0</v>
      </c>
      <c r="N33" s="149"/>
      <c r="O33" s="149">
        <v>366147396</v>
      </c>
      <c r="P33" s="149"/>
      <c r="Q33" s="149">
        <v>0</v>
      </c>
      <c r="R33" s="149"/>
      <c r="S33" s="149">
        <f t="shared" si="1"/>
        <v>366147396</v>
      </c>
      <c r="U33" s="153">
        <v>1.6999999999999999E-3</v>
      </c>
      <c r="W33" s="74"/>
      <c r="X33" s="74"/>
    </row>
    <row r="34" spans="1:27" s="40" customFormat="1" ht="51" customHeight="1">
      <c r="A34" s="152" t="s">
        <v>120</v>
      </c>
      <c r="C34" s="149">
        <v>0</v>
      </c>
      <c r="D34" s="149"/>
      <c r="E34" s="149">
        <v>-8253723129</v>
      </c>
      <c r="F34" s="149"/>
      <c r="G34" s="149">
        <v>0</v>
      </c>
      <c r="H34" s="149"/>
      <c r="I34" s="149">
        <f t="shared" si="0"/>
        <v>-8253723129</v>
      </c>
      <c r="K34" s="153">
        <v>8.77E-2</v>
      </c>
      <c r="M34" s="149">
        <v>0</v>
      </c>
      <c r="N34" s="149"/>
      <c r="O34" s="149">
        <v>-15307949376</v>
      </c>
      <c r="P34" s="149"/>
      <c r="Q34" s="149">
        <v>0</v>
      </c>
      <c r="R34" s="149"/>
      <c r="S34" s="149">
        <f t="shared" si="1"/>
        <v>-15307949376</v>
      </c>
      <c r="U34" s="153">
        <v>-7.22E-2</v>
      </c>
      <c r="W34" s="74"/>
      <c r="X34" s="74"/>
    </row>
    <row r="35" spans="1:27" s="40" customFormat="1" ht="51" customHeight="1">
      <c r="A35" s="152" t="s">
        <v>141</v>
      </c>
      <c r="C35" s="149">
        <v>0</v>
      </c>
      <c r="D35" s="149"/>
      <c r="E35" s="149">
        <v>-27365715</v>
      </c>
      <c r="F35" s="149"/>
      <c r="G35" s="149">
        <v>0</v>
      </c>
      <c r="H35" s="149"/>
      <c r="I35" s="149">
        <f t="shared" si="0"/>
        <v>-27365715</v>
      </c>
      <c r="K35" s="153">
        <v>2.9999999999999997E-4</v>
      </c>
      <c r="M35" s="149">
        <v>0</v>
      </c>
      <c r="N35" s="149"/>
      <c r="O35" s="149">
        <v>-27365715</v>
      </c>
      <c r="P35" s="149"/>
      <c r="Q35" s="149">
        <v>0</v>
      </c>
      <c r="R35" s="149"/>
      <c r="S35" s="149">
        <f t="shared" si="1"/>
        <v>-27365715</v>
      </c>
      <c r="U35" s="153">
        <v>-1E-4</v>
      </c>
      <c r="W35" s="74"/>
      <c r="X35" s="74"/>
    </row>
    <row r="36" spans="1:27" s="40" customFormat="1" ht="51" customHeight="1">
      <c r="A36" s="152" t="s">
        <v>139</v>
      </c>
      <c r="C36" s="149">
        <v>0</v>
      </c>
      <c r="D36" s="149"/>
      <c r="E36" s="149">
        <v>43627</v>
      </c>
      <c r="F36" s="149"/>
      <c r="G36" s="149">
        <v>0</v>
      </c>
      <c r="H36" s="149"/>
      <c r="I36" s="149">
        <f t="shared" si="0"/>
        <v>43627</v>
      </c>
      <c r="K36" s="153">
        <v>0</v>
      </c>
      <c r="M36" s="149">
        <v>0</v>
      </c>
      <c r="N36" s="149"/>
      <c r="O36" s="149">
        <v>43627</v>
      </c>
      <c r="P36" s="149"/>
      <c r="Q36" s="149">
        <v>0</v>
      </c>
      <c r="R36" s="149"/>
      <c r="S36" s="149">
        <f t="shared" si="1"/>
        <v>43627</v>
      </c>
      <c r="U36" s="153">
        <v>0</v>
      </c>
      <c r="W36" s="74"/>
      <c r="X36" s="74"/>
    </row>
    <row r="37" spans="1:27" s="40" customFormat="1" ht="51" customHeight="1">
      <c r="A37" s="152" t="s">
        <v>140</v>
      </c>
      <c r="C37" s="149">
        <v>0</v>
      </c>
      <c r="D37" s="149"/>
      <c r="E37" s="149">
        <v>-149069782</v>
      </c>
      <c r="F37" s="149"/>
      <c r="G37" s="149">
        <v>0</v>
      </c>
      <c r="H37" s="149"/>
      <c r="I37" s="149">
        <f t="shared" si="0"/>
        <v>-149069782</v>
      </c>
      <c r="K37" s="153">
        <v>1.6000000000000001E-3</v>
      </c>
      <c r="M37" s="149">
        <v>0</v>
      </c>
      <c r="N37" s="149"/>
      <c r="O37" s="149">
        <v>-149069782</v>
      </c>
      <c r="P37" s="149"/>
      <c r="Q37" s="149">
        <v>0</v>
      </c>
      <c r="R37" s="149"/>
      <c r="S37" s="149">
        <f t="shared" si="1"/>
        <v>-149069782</v>
      </c>
      <c r="U37" s="153">
        <v>-6.9999999999999999E-4</v>
      </c>
      <c r="W37" s="74"/>
      <c r="X37" s="74"/>
    </row>
    <row r="38" spans="1:27" s="33" customFormat="1" ht="51" customHeight="1" thickBot="1">
      <c r="C38" s="41">
        <f>SUM(C10:C37)</f>
        <v>0</v>
      </c>
      <c r="E38" s="41">
        <f>SUM(E10:E37)</f>
        <v>-107719150528</v>
      </c>
      <c r="G38" s="41">
        <f>SUM(G10:G37)</f>
        <v>13150815334</v>
      </c>
      <c r="I38" s="41">
        <f>SUM(I10:I37)</f>
        <v>-94568335194</v>
      </c>
      <c r="J38" s="40"/>
      <c r="K38" s="85">
        <f>SUM(K10:K37)</f>
        <v>1.0045000000000002</v>
      </c>
      <c r="L38" s="40"/>
      <c r="M38" s="41">
        <f>SUM(M10:M37)</f>
        <v>135842653674</v>
      </c>
      <c r="O38" s="41">
        <f>SUM(O10:O37)</f>
        <v>-51715933064</v>
      </c>
      <c r="Q38" s="41">
        <f>SUM(Q10:Q37)</f>
        <v>120238852582</v>
      </c>
      <c r="S38" s="41">
        <f>SUM(S10:S37)</f>
        <v>204365573192</v>
      </c>
      <c r="T38" s="40"/>
      <c r="U38" s="86">
        <f>SUM(U10:U37)</f>
        <v>0.96400000000000008</v>
      </c>
      <c r="V38" s="40"/>
      <c r="AA38" s="146">
        <f>SUM(W38:Z38)</f>
        <v>0</v>
      </c>
    </row>
    <row r="39" spans="1:27" ht="41.25" thickTop="1">
      <c r="D39" s="40"/>
      <c r="F39" s="40"/>
      <c r="H39" s="40"/>
      <c r="J39" s="40"/>
      <c r="L39" s="40"/>
      <c r="N39" s="40"/>
      <c r="P39" s="40"/>
      <c r="R39" s="40"/>
      <c r="T39" s="40"/>
      <c r="V39" s="40"/>
    </row>
    <row r="40" spans="1:27" s="33" customFormat="1" ht="40.5">
      <c r="C40" s="33">
        <f>C38-'درآمد سود سهام '!M20</f>
        <v>0</v>
      </c>
      <c r="D40" s="40"/>
      <c r="G40" s="74"/>
      <c r="K40" s="34"/>
      <c r="M40" s="33">
        <f>M38-'درآمد سود سهام '!S20</f>
        <v>0</v>
      </c>
      <c r="O40" s="74"/>
      <c r="P40" s="40"/>
      <c r="Q40" s="74"/>
      <c r="R40" s="40"/>
      <c r="T40" s="40"/>
      <c r="U40" s="34"/>
    </row>
    <row r="41" spans="1:27" ht="40.5">
      <c r="G41" s="146"/>
      <c r="Q41" s="146"/>
      <c r="T41" s="40"/>
    </row>
    <row r="42" spans="1:27" ht="36.75">
      <c r="G42" s="146"/>
      <c r="Q42" s="146"/>
    </row>
    <row r="43" spans="1:27" ht="36.75">
      <c r="G43" s="146"/>
      <c r="Q43" s="146"/>
    </row>
    <row r="47" spans="1:27">
      <c r="C47" s="42"/>
      <c r="D47" s="42"/>
      <c r="E47" s="42"/>
      <c r="F47" s="42"/>
      <c r="G47" s="42"/>
      <c r="H47" s="42"/>
      <c r="I47" s="42"/>
      <c r="J47" s="42"/>
      <c r="K47" s="43"/>
      <c r="L47" s="42"/>
      <c r="M47" s="42"/>
      <c r="N47" s="42"/>
      <c r="O47" s="42"/>
      <c r="P47" s="42"/>
      <c r="Q47" s="42"/>
      <c r="R47" s="42"/>
      <c r="S47" s="42"/>
      <c r="T47" s="42"/>
    </row>
    <row r="58" spans="3:21">
      <c r="C58" s="42"/>
      <c r="D58" s="42"/>
      <c r="E58" s="42"/>
      <c r="F58" s="42"/>
      <c r="G58" s="42"/>
      <c r="H58" s="42"/>
      <c r="I58" s="42"/>
      <c r="J58" s="42"/>
      <c r="K58" s="43"/>
      <c r="L58" s="42"/>
      <c r="M58" s="42"/>
      <c r="N58" s="42"/>
      <c r="O58" s="42"/>
      <c r="P58" s="42"/>
      <c r="Q58" s="42"/>
      <c r="R58" s="42"/>
      <c r="S58" s="42"/>
      <c r="T58" s="42"/>
      <c r="U58" s="43"/>
    </row>
  </sheetData>
  <sortState xmlns:xlrd2="http://schemas.microsoft.com/office/spreadsheetml/2017/richdata2" ref="A8:U11">
    <sortCondition descending="1" ref="S8:S11"/>
  </sortState>
  <mergeCells count="7">
    <mergeCell ref="A2:U2"/>
    <mergeCell ref="A3:U3"/>
    <mergeCell ref="A4:U4"/>
    <mergeCell ref="A8:A9"/>
    <mergeCell ref="M8:U8"/>
    <mergeCell ref="C8:K8"/>
    <mergeCell ref="A6:S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2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روکش</vt:lpstr>
      <vt:lpstr>سهام</vt:lpstr>
      <vt:lpstr>سپرده </vt:lpstr>
      <vt:lpstr>جمع درآمدها</vt:lpstr>
      <vt:lpstr>سود اوراق بهادار و سپرده بانکی </vt:lpstr>
      <vt:lpstr>درآمد سود سهام </vt:lpstr>
      <vt:lpstr>درآمد ناشی از فروش </vt:lpstr>
      <vt:lpstr>درآمد ناشی از تغییر قیمت اوراق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'جمع درآمدها'!Print_Area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روکش!Print_Area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سهام!Print_Area</vt:lpstr>
      <vt:lpstr>'درآمد ناشی از فروش '!Print_Titles</vt:lpstr>
      <vt:lpstr>'سرمایه‌گذاری در سهام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Sadaf Najiun</cp:lastModifiedBy>
  <cp:lastPrinted>2022-01-30T14:14:19Z</cp:lastPrinted>
  <dcterms:created xsi:type="dcterms:W3CDTF">2019-07-05T09:08:54Z</dcterms:created>
  <dcterms:modified xsi:type="dcterms:W3CDTF">2022-09-01T06:15:11Z</dcterms:modified>
</cp:coreProperties>
</file>