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مهر\"/>
    </mc:Choice>
  </mc:AlternateContent>
  <xr:revisionPtr revIDLastSave="0" documentId="13_ncr:1_{C05324E4-5167-4827-99C2-57500F79811F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'!$A$1:$S$23</definedName>
    <definedName name="_xlnm.Print_Area" localSheetId="7">'درآمد ناشی از تغییر قیمت اوراق '!$A$1:$Q$26</definedName>
    <definedName name="_xlnm.Print_Area" localSheetId="6">'درآمد ناشی از فروش '!$A$1:$R$38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'!$A$1:$U$40</definedName>
    <definedName name="_xlnm.Print_Area" localSheetId="1">سهام!$A$1:$Z$32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AA11" i="1"/>
  <c r="I20" i="11"/>
  <c r="S10" i="8"/>
  <c r="S11" i="8"/>
  <c r="S12" i="8"/>
  <c r="S13" i="8"/>
  <c r="S14" i="8"/>
  <c r="S15" i="8"/>
  <c r="S16" i="8"/>
  <c r="S17" i="8"/>
  <c r="S18" i="8"/>
  <c r="S19" i="8"/>
  <c r="S20" i="8"/>
  <c r="S21" i="8"/>
  <c r="S9" i="8"/>
  <c r="M18" i="8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10" i="11"/>
  <c r="I11" i="11"/>
  <c r="I12" i="11"/>
  <c r="I13" i="11"/>
  <c r="I14" i="11"/>
  <c r="I15" i="11"/>
  <c r="I16" i="11"/>
  <c r="I17" i="11"/>
  <c r="I18" i="11"/>
  <c r="I19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10" i="11"/>
  <c r="Q13" i="6" l="1"/>
  <c r="O13" i="6"/>
  <c r="M13" i="6"/>
  <c r="K13" i="6"/>
  <c r="Y20" i="1"/>
  <c r="I25" i="9" l="1"/>
  <c r="G38" i="10"/>
  <c r="E40" i="11"/>
  <c r="E10" i="15"/>
  <c r="E25" i="9"/>
  <c r="G25" i="9"/>
  <c r="M25" i="9"/>
  <c r="O25" i="9"/>
  <c r="E13" i="14"/>
  <c r="C13" i="14"/>
  <c r="O38" i="10"/>
  <c r="M38" i="10"/>
  <c r="E38" i="10"/>
  <c r="Q22" i="8"/>
  <c r="O22" i="8"/>
  <c r="K22" i="8"/>
  <c r="I22" i="8"/>
  <c r="S11" i="7"/>
  <c r="O11" i="7"/>
  <c r="M11" i="7"/>
  <c r="I11" i="7"/>
  <c r="W30" i="1"/>
  <c r="U30" i="1"/>
  <c r="O30" i="1"/>
  <c r="K30" i="1"/>
  <c r="G30" i="1"/>
  <c r="E30" i="1"/>
  <c r="M22" i="8"/>
  <c r="S10" i="6"/>
  <c r="S11" i="6"/>
  <c r="S9" i="6"/>
  <c r="S22" i="8"/>
  <c r="K6" i="6"/>
  <c r="I38" i="10" l="1"/>
  <c r="I40" i="11"/>
  <c r="Q38" i="10"/>
  <c r="S40" i="11"/>
  <c r="S8" i="6"/>
  <c r="Y28" i="1"/>
  <c r="E9" i="15" l="1"/>
  <c r="Y27" i="1" l="1"/>
  <c r="Y26" i="1"/>
  <c r="Y25" i="1"/>
  <c r="Y16" i="1"/>
  <c r="AA40" i="11"/>
  <c r="U40" i="11" l="1"/>
  <c r="O40" i="11"/>
  <c r="K40" i="11"/>
  <c r="M40" i="11"/>
  <c r="C40" i="11"/>
  <c r="Y13" i="1" l="1"/>
  <c r="Y14" i="1"/>
  <c r="Y15" i="1"/>
  <c r="Y17" i="1"/>
  <c r="Y18" i="1"/>
  <c r="Y19" i="1"/>
  <c r="Y21" i="1"/>
  <c r="Y22" i="1"/>
  <c r="Y23" i="1"/>
  <c r="Y24" i="1"/>
  <c r="Y29" i="1"/>
  <c r="Y30" i="1" l="1"/>
  <c r="Q25" i="9"/>
  <c r="S13" i="6" l="1"/>
  <c r="E12" i="15" l="1"/>
  <c r="I12" i="15" l="1"/>
  <c r="I13" i="13"/>
  <c r="E11" i="15" s="1"/>
  <c r="E13" i="15" s="1"/>
  <c r="E13" i="13"/>
  <c r="G11" i="13" s="1"/>
  <c r="Q11" i="7"/>
  <c r="K11" i="7"/>
  <c r="K10" i="13" l="1"/>
  <c r="K11" i="13"/>
  <c r="K12" i="13"/>
  <c r="G10" i="13"/>
  <c r="G12" i="13"/>
  <c r="Q40" i="11"/>
  <c r="G13" i="13" l="1"/>
  <c r="I9" i="15"/>
  <c r="G40" i="11"/>
  <c r="I11" i="15"/>
  <c r="K13" i="13"/>
  <c r="K8" i="18" l="1"/>
  <c r="C8" i="18"/>
  <c r="K7" i="9"/>
  <c r="C7" i="9"/>
  <c r="C11" i="18" l="1"/>
  <c r="R22" i="8" l="1"/>
  <c r="P22" i="8"/>
  <c r="N22" i="8"/>
  <c r="L22" i="8"/>
  <c r="J22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R11" i="18"/>
  <c r="I11" i="18"/>
  <c r="I10" i="15" l="1"/>
  <c r="I13" i="15" s="1"/>
  <c r="F11" i="18"/>
  <c r="G10" i="15" l="1"/>
  <c r="G11" i="15"/>
  <c r="G9" i="15"/>
  <c r="G12" i="15"/>
  <c r="A4" i="7"/>
  <c r="G13" i="15" l="1"/>
  <c r="A4" i="8"/>
  <c r="A4" i="10" s="1"/>
  <c r="A4" i="9" s="1"/>
  <c r="A4" i="11" s="1"/>
  <c r="A4" i="18" s="1"/>
  <c r="A4" i="13" s="1"/>
  <c r="A4" i="14" s="1"/>
  <c r="F13" i="13" l="1"/>
  <c r="H13" i="13"/>
  <c r="J13" i="13"/>
  <c r="L13" i="13"/>
  <c r="J25" i="9" l="1"/>
  <c r="N25" i="9"/>
  <c r="H25" i="9"/>
  <c r="L25" i="9"/>
  <c r="P25" i="9"/>
</calcChain>
</file>

<file path=xl/sharedStrings.xml><?xml version="1.0" encoding="utf-8"?>
<sst xmlns="http://schemas.openxmlformats.org/spreadsheetml/2006/main" count="543" uniqueCount="197">
  <si>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</si>
  <si>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</si>
  <si>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</si>
  <si>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</si>
  <si>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</si>
  <si>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</si>
  <si>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</si>
  <si>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</si>
  <si>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</si>
  <si>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</si>
  <si>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</si>
  <si>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</si>
  <si>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</si>
  <si>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</si>
  <si>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</si>
  <si>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</si>
  <si>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</si>
  <si>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</si>
  <si>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</si>
  <si>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</si>
  <si>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</si>
  <si>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</si>
  <si>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</si>
  <si>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</si>
  <si>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</si>
  <si>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</si>
  <si>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</si>
  <si>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</si>
  <si>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</si>
  <si>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</si>
  <si>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</si>
  <si>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</si>
  <si>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</si>
  <si>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</si>
  <si>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</si>
  <si>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</si>
  <si>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</si>
  <si>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</si>
  <si>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</si>
  <si>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</si>
  <si>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</si>
  <si>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</si>
  <si>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</si>
  <si>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</si>
  <si>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</si>
  <si>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</si>
  <si>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</si>
  <si>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</si>
  <si>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</si>
  <si>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</si>
  <si>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</si>
  <si>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</si>
  <si>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</si>
  <si>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</si>
  <si>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</si>
  <si>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</si>
  <si>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</si>
  <si>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</si>
  <si>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</si>
  <si>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</si>
  <si>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</si>
  <si>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</si>
  <si>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</si>
  <si>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</si>
  <si>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</si>
  <si>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</si>
  <si>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</si>
  <si>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</si>
  <si>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</si>
  <si>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</si>
  <si>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</si>
  <si>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</si>
  <si>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</si>
  <si>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</si>
  <si>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</si>
  <si>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</si>
  <si>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</si>
  <si>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</si>
  <si>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</si>
  <si>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</si>
  <si>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</si>
  <si>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</si>
  <si>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</si>
  <si>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</si>
  <si>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</si>
  <si>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</si>
  <si>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</si>
  <si>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</si>
  <si>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</si>
  <si>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</si>
  <si>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</si>
  <si>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</si>
  <si>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</si>
  <si>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</si>
  <si>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</si>
  <si>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</si>
  <si>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</si>
  <si>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</si>
  <si>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</si>
  <si>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</si>
  <si>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</si>
  <si>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</si>
  <si>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</si>
  <si>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</si>
  <si>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</si>
  <si>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</si>
  <si>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</si>
  <si>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</si>
  <si>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</si>
  <si>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</si>
  <si>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</si>
  <si>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</si>
  <si>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</si>
  <si>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</si>
  <si>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</si>
  <si>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</si>
  <si>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</si>
  <si>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</si>
  <si>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</si>
  <si>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</si>
  <si>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</si>
  <si>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</si>
  <si>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</si>
  <si>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</si>
  <si>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</si>
  <si>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</si>
  <si>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</si>
  <si>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</si>
  <si>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</si>
  <si>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</si>
  <si>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</si>
  <si>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</si>
  <si>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</si>
  <si>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</si>
  <si>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</si>
  <si>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</si>
  <si>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1401/06/31</t>
  </si>
  <si>
    <t>پالایش نفت اصفهان</t>
  </si>
  <si>
    <t>بانک سامان زعفرانیه</t>
  </si>
  <si>
    <t>8648104013808</t>
  </si>
  <si>
    <t>1401/06/21</t>
  </si>
  <si>
    <t>1401/06/12</t>
  </si>
  <si>
    <t xml:space="preserve"> منتهی به 30 مهر ماه 1401</t>
  </si>
  <si>
    <t>1401/07/30</t>
  </si>
  <si>
    <t xml:space="preserve">از ابتدای سال مالی تا پایان مهرر ماه </t>
  </si>
  <si>
    <t>از ابتدای سال مالی تا پایان مهر ماه</t>
  </si>
  <si>
    <t>طی مهر ماه</t>
  </si>
  <si>
    <t>برای ماه منتهی به 1401/07/30</t>
  </si>
  <si>
    <t>ح . توزیع دارو پخش</t>
  </si>
  <si>
    <t>بانک ملی الوند</t>
  </si>
  <si>
    <t>0228569775003</t>
  </si>
  <si>
    <t>1401/07/25</t>
  </si>
  <si>
    <t>-1.18%</t>
  </si>
  <si>
    <t>6.73%</t>
  </si>
  <si>
    <t>-0.70%</t>
  </si>
  <si>
    <t>19.54%</t>
  </si>
  <si>
    <t>0.67%</t>
  </si>
  <si>
    <t>0.03%</t>
  </si>
  <si>
    <t>12.48%</t>
  </si>
  <si>
    <t>-21.91%</t>
  </si>
  <si>
    <t>-2.34%</t>
  </si>
  <si>
    <t>19.77%</t>
  </si>
  <si>
    <t>0.01%</t>
  </si>
  <si>
    <t>-5.67%</t>
  </si>
  <si>
    <t>5.43%</t>
  </si>
  <si>
    <t>-8.55%</t>
  </si>
  <si>
    <t>12.43%</t>
  </si>
  <si>
    <t>1.00%</t>
  </si>
  <si>
    <t>23.89%</t>
  </si>
  <si>
    <t>3.81%</t>
  </si>
  <si>
    <t>3.37%</t>
  </si>
  <si>
    <t>12.81%</t>
  </si>
  <si>
    <t>15.68%</t>
  </si>
  <si>
    <t>29.40%</t>
  </si>
  <si>
    <t>-35.80%</t>
  </si>
  <si>
    <t>1.37%</t>
  </si>
  <si>
    <t>-0.56%</t>
  </si>
  <si>
    <t>-1.39%</t>
  </si>
  <si>
    <t>3.67%</t>
  </si>
  <si>
    <t>23.65%</t>
  </si>
  <si>
    <t>6.25%</t>
  </si>
  <si>
    <t>0.04%</t>
  </si>
  <si>
    <t>-1.50%</t>
  </si>
  <si>
    <t>0.00%</t>
  </si>
  <si>
    <t>-0.13%</t>
  </si>
  <si>
    <t>1.60%</t>
  </si>
  <si>
    <t>10.70%</t>
  </si>
  <si>
    <t>0.51%</t>
  </si>
  <si>
    <t>-0.97%</t>
  </si>
  <si>
    <t>-1.23%</t>
  </si>
  <si>
    <t>0.27%</t>
  </si>
  <si>
    <t>8.85%</t>
  </si>
  <si>
    <t>0.33%</t>
  </si>
  <si>
    <t>27.87%</t>
  </si>
  <si>
    <t>0.60%</t>
  </si>
  <si>
    <t>27.75%</t>
  </si>
  <si>
    <t>-10.89%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</si>
</sst>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b/>
      <sz val="16"/>
      <color rgb="FF000000"/>
      <name val="Tahoma"/>
      <family val="2"/>
    </font>
    <font>
      <sz val="20"/>
      <color rgb="FFFF0000"/>
      <name val="B Nazanin"/>
      <charset val="178"/>
    </font>
    <font>
      <sz val="24"/>
      <color rgb="FFFF0000"/>
      <name val="B Nazanin"/>
      <charset val="178"/>
    </font>
    <font>
      <sz val="18"/>
      <color rgb="FFFF0000"/>
      <name val="B Nazanin"/>
      <charset val="178"/>
    </font>
    <font>
      <sz val="20"/>
      <color rgb="FF000000"/>
      <name val="Tahoma"/>
      <family val="2"/>
    </font>
    <font>
      <sz val="2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67" fontId="8" fillId="0" borderId="0" xfId="2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43" fontId="11" fillId="0" borderId="0" xfId="0" applyNumberFormat="1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36" fillId="0" borderId="0" xfId="0" applyNumberFormat="1" applyFont="1" applyFill="1"/>
    <xf numFmtId="3" fontId="8" fillId="0" borderId="0" xfId="0" applyNumberFormat="1" applyFont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23" fillId="0" borderId="0" xfId="0" applyFont="1" applyFill="1"/>
    <xf numFmtId="0" fontId="24" fillId="0" borderId="0" xfId="0" applyFont="1" applyFill="1"/>
    <xf numFmtId="3" fontId="24" fillId="0" borderId="0" xfId="0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165" fontId="8" fillId="0" borderId="0" xfId="0" applyNumberFormat="1" applyFont="1"/>
    <xf numFmtId="0" fontId="24" fillId="0" borderId="8" xfId="0" applyFont="1" applyBorder="1" applyAlignment="1">
      <alignment vertical="center"/>
    </xf>
    <xf numFmtId="3" fontId="37" fillId="0" borderId="0" xfId="0" applyNumberFormat="1" applyFont="1" applyFill="1"/>
    <xf numFmtId="3" fontId="38" fillId="0" borderId="0" xfId="0" applyNumberFormat="1" applyFont="1" applyFill="1"/>
    <xf numFmtId="3" fontId="39" fillId="0" borderId="0" xfId="0" applyNumberFormat="1" applyFont="1" applyFill="1"/>
    <xf numFmtId="168" fontId="8" fillId="0" borderId="0" xfId="0" applyNumberFormat="1" applyFont="1"/>
    <xf numFmtId="165" fontId="8" fillId="0" borderId="0" xfId="0" applyNumberFormat="1" applyFont="1" applyFill="1" applyBorder="1" applyAlignment="1">
      <alignment horizontal="right" vertical="center"/>
    </xf>
    <xf numFmtId="165" fontId="29" fillId="0" borderId="0" xfId="0" applyNumberFormat="1" applyFont="1" applyFill="1" applyBorder="1" applyAlignment="1">
      <alignment horizontal="right" vertical="center"/>
    </xf>
    <xf numFmtId="165" fontId="40" fillId="0" borderId="0" xfId="0" applyNumberFormat="1" applyFont="1" applyAlignment="1">
      <alignment vertical="center" wrapText="1"/>
    </xf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wrapText="1"/>
    </xf>
    <xf numFmtId="3" fontId="10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/>
    <xf numFmtId="41" fontId="8" fillId="0" borderId="0" xfId="0" applyNumberFormat="1" applyFont="1" applyFill="1"/>
    <xf numFmtId="167" fontId="8" fillId="0" borderId="0" xfId="0" applyNumberFormat="1" applyFont="1"/>
    <xf numFmtId="41" fontId="24" fillId="0" borderId="0" xfId="0" applyNumberFormat="1" applyFont="1" applyFill="1" applyAlignment="1">
      <alignment horizontal="center" vertical="center"/>
    </xf>
    <xf numFmtId="41" fontId="11" fillId="0" borderId="0" xfId="0" applyNumberFormat="1" applyFont="1" applyFill="1"/>
    <xf numFmtId="41" fontId="8" fillId="0" borderId="0" xfId="0" applyNumberFormat="1" applyFont="1" applyFill="1" applyBorder="1"/>
    <xf numFmtId="3" fontId="41" fillId="0" borderId="0" xfId="0" applyNumberFormat="1" applyFont="1" applyFill="1"/>
    <xf numFmtId="3" fontId="42" fillId="0" borderId="0" xfId="0" applyNumberFormat="1" applyFont="1" applyFill="1"/>
    <xf numFmtId="3" fontId="43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165" fontId="4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wrapText="1"/>
    </xf>
    <xf numFmtId="3" fontId="45" fillId="0" borderId="0" xfId="0" applyNumberFormat="1" applyFont="1" applyFill="1"/>
    <xf numFmtId="3" fontId="24" fillId="0" borderId="0" xfId="0" applyNumberFormat="1" applyFont="1" applyFill="1" applyBorder="1"/>
    <xf numFmtId="165" fontId="24" fillId="0" borderId="0" xfId="0" applyNumberFormat="1" applyFont="1" applyFill="1" applyBorder="1" applyAlignment="1">
      <alignment horizontal="right" vertical="center"/>
    </xf>
    <xf numFmtId="165" fontId="46" fillId="0" borderId="0" xfId="0" applyNumberFormat="1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3" fontId="0" fillId="0" borderId="0" xfId="0" applyNumberFormat="1" applyFill="1"/>
    <xf numFmtId="0" fontId="3" fillId="0" borderId="4" xfId="0" applyFont="1" applyFill="1" applyBorder="1" applyAlignment="1">
      <alignment horizontal="center" vertical="center" wrapText="1"/>
    </xf>
    <xf numFmtId="165" fontId="24" fillId="0" borderId="0" xfId="0" applyNumberFormat="1" applyFont="1" applyFill="1"/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rightToLeft="1" tabSelected="1" view="pageBreakPreview" topLeftCell="A4" zoomScaleNormal="100" zoomScaleSheetLayoutView="100" workbookViewId="0">
      <selection activeCell="H26" sqref="H26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84" t="s">
        <v>96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</row>
    <row r="24" spans="1:13" ht="15" customHeight="1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</row>
    <row r="25" spans="1:13" ht="15" customHeight="1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85" t="s">
        <v>142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</row>
    <row r="30" spans="1:13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2" spans="1:13">
      <c r="C32" s="55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212" t="s">
        <v>67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8" ht="30">
      <c r="A3" s="212" t="str">
        <f>'سرمایه‌گذاری در سهام '!A3:U3</f>
        <v>صورت وضعیت درآمدها</v>
      </c>
      <c r="B3" s="212"/>
      <c r="C3" s="212" t="s">
        <v>29</v>
      </c>
      <c r="D3" s="212" t="s">
        <v>29</v>
      </c>
      <c r="E3" s="212" t="s">
        <v>29</v>
      </c>
      <c r="F3" s="212" t="s">
        <v>29</v>
      </c>
      <c r="G3" s="212" t="s">
        <v>29</v>
      </c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8" ht="30">
      <c r="A4" s="212" t="str">
        <f>'سرمایه‌گذاری در سهام '!A4:U4</f>
        <v>برای ماه منتهی به 1401/07/30</v>
      </c>
      <c r="B4" s="212"/>
      <c r="C4" s="212">
        <f>'سرمایه‌گذاری در سهام '!A4:U4</f>
        <v>0</v>
      </c>
      <c r="D4" s="212" t="s">
        <v>60</v>
      </c>
      <c r="E4" s="212" t="s">
        <v>60</v>
      </c>
      <c r="F4" s="212" t="s">
        <v>60</v>
      </c>
      <c r="G4" s="212" t="s">
        <v>60</v>
      </c>
      <c r="H4" s="212"/>
      <c r="I4" s="212"/>
      <c r="J4" s="212"/>
      <c r="K4" s="212"/>
      <c r="L4" s="212"/>
      <c r="M4" s="212"/>
      <c r="N4" s="212"/>
      <c r="O4" s="212"/>
      <c r="P4" s="212"/>
      <c r="Q4" s="212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213" t="s">
        <v>82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212" t="s">
        <v>33</v>
      </c>
      <c r="C8" s="212" t="str">
        <f>'درآمد ناشی از فروش '!C7:I7</f>
        <v>طی مهر ماه</v>
      </c>
      <c r="D8" s="212" t="s">
        <v>31</v>
      </c>
      <c r="E8" s="212" t="s">
        <v>31</v>
      </c>
      <c r="F8" s="212" t="s">
        <v>31</v>
      </c>
      <c r="G8" s="212" t="s">
        <v>31</v>
      </c>
      <c r="H8" s="212" t="s">
        <v>31</v>
      </c>
      <c r="I8" s="212" t="s">
        <v>31</v>
      </c>
      <c r="K8" s="212" t="str">
        <f>'درآمد ناشی از فروش '!K7:Q7</f>
        <v>از ابتدای سال مالی تا پایان مهر ماه</v>
      </c>
      <c r="L8" s="212" t="s">
        <v>32</v>
      </c>
      <c r="M8" s="212" t="s">
        <v>32</v>
      </c>
      <c r="N8" s="212" t="s">
        <v>32</v>
      </c>
      <c r="O8" s="212" t="s">
        <v>32</v>
      </c>
      <c r="P8" s="212" t="s">
        <v>32</v>
      </c>
      <c r="Q8" s="212" t="s">
        <v>32</v>
      </c>
    </row>
    <row r="9" spans="1:18" ht="90.75" thickBot="1">
      <c r="A9" s="212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111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39"/>
  <sheetViews>
    <sheetView rightToLeft="1" view="pageBreakPreview" zoomScale="90" zoomScaleNormal="100" zoomScaleSheetLayoutView="90" workbookViewId="0">
      <selection activeCell="G10" sqref="G10"/>
    </sheetView>
  </sheetViews>
  <sheetFormatPr defaultColWidth="9.140625" defaultRowHeight="22.5"/>
  <cols>
    <col min="1" max="1" width="26.140625" style="24" bestFit="1" customWidth="1"/>
    <col min="2" max="2" width="1" style="24" customWidth="1"/>
    <col min="3" max="3" width="31" style="24" bestFit="1" customWidth="1"/>
    <col min="4" max="4" width="1" style="24" customWidth="1"/>
    <col min="5" max="5" width="32.5703125" style="24" bestFit="1" customWidth="1"/>
    <col min="6" max="6" width="1" style="24" customWidth="1"/>
    <col min="7" max="7" width="10" style="89" customWidth="1"/>
    <col min="8" max="8" width="1" style="24" customWidth="1"/>
    <col min="9" max="9" width="32.5703125" style="24" bestFit="1" customWidth="1"/>
    <col min="10" max="10" width="1" style="24" customWidth="1"/>
    <col min="11" max="11" width="10.28515625" style="89" customWidth="1"/>
    <col min="12" max="12" width="1" style="24" customWidth="1"/>
    <col min="13" max="13" width="9.140625" style="24" customWidth="1"/>
    <col min="14" max="16384" width="9.140625" style="24"/>
  </cols>
  <sheetData>
    <row r="2" spans="1:14" ht="24">
      <c r="A2" s="214" t="s">
        <v>67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4" ht="24">
      <c r="A3" s="214" t="str">
        <f>'سرمایه‌گذاری در اوراق بهادار '!A3:Q3</f>
        <v>صورت وضعیت درآمدها</v>
      </c>
      <c r="B3" s="214" t="s">
        <v>29</v>
      </c>
      <c r="C3" s="214" t="s">
        <v>29</v>
      </c>
      <c r="D3" s="214" t="s">
        <v>29</v>
      </c>
      <c r="E3" s="214" t="s">
        <v>29</v>
      </c>
      <c r="F3" s="214" t="s">
        <v>29</v>
      </c>
      <c r="G3" s="214"/>
      <c r="H3" s="214"/>
      <c r="I3" s="214"/>
      <c r="J3" s="214"/>
      <c r="K3" s="214"/>
      <c r="L3" s="214"/>
      <c r="M3" s="214"/>
    </row>
    <row r="4" spans="1:14" ht="26.25">
      <c r="A4" s="192" t="str">
        <f>'سرمایه‌گذاری در اوراق بهادار '!A4:Q4</f>
        <v>برای ماه منتهی به 1401/07/30</v>
      </c>
      <c r="B4" s="192" t="s">
        <v>97</v>
      </c>
      <c r="C4" s="192" t="s">
        <v>2</v>
      </c>
      <c r="D4" s="192" t="s">
        <v>2</v>
      </c>
      <c r="E4" s="192" t="s">
        <v>2</v>
      </c>
      <c r="F4" s="192" t="s">
        <v>2</v>
      </c>
      <c r="G4" s="192"/>
      <c r="H4" s="192"/>
      <c r="I4" s="192"/>
      <c r="J4" s="192"/>
      <c r="K4" s="192"/>
      <c r="L4" s="192"/>
      <c r="M4" s="192"/>
      <c r="N4" s="27"/>
    </row>
    <row r="5" spans="1:14" ht="24">
      <c r="B5" s="181"/>
      <c r="C5" s="181"/>
      <c r="D5" s="181"/>
      <c r="E5" s="181"/>
      <c r="F5" s="181"/>
      <c r="G5" s="181"/>
      <c r="H5" s="181"/>
      <c r="I5" s="181"/>
    </row>
    <row r="6" spans="1:14" ht="28.5">
      <c r="A6" s="216" t="s">
        <v>81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</row>
    <row r="7" spans="1:14" ht="28.5">
      <c r="A7" s="183"/>
      <c r="B7" s="183"/>
      <c r="C7" s="183"/>
      <c r="D7" s="183"/>
      <c r="E7" s="183"/>
      <c r="F7" s="183"/>
      <c r="G7" s="86"/>
      <c r="H7" s="183"/>
      <c r="I7" s="183"/>
      <c r="J7" s="183"/>
      <c r="K7" s="86"/>
      <c r="L7" s="183"/>
    </row>
    <row r="8" spans="1:14" ht="24.75" thickBot="1">
      <c r="A8" s="215" t="s">
        <v>53</v>
      </c>
      <c r="B8" s="215" t="s">
        <v>53</v>
      </c>
      <c r="C8" s="215" t="s">
        <v>53</v>
      </c>
      <c r="E8" s="215" t="s">
        <v>146</v>
      </c>
      <c r="F8" s="215" t="s">
        <v>31</v>
      </c>
      <c r="G8" s="215" t="s">
        <v>31</v>
      </c>
      <c r="I8" s="215" t="s">
        <v>145</v>
      </c>
      <c r="J8" s="215" t="s">
        <v>32</v>
      </c>
      <c r="K8" s="215" t="s">
        <v>32</v>
      </c>
    </row>
    <row r="9" spans="1:14" ht="48" thickBot="1">
      <c r="A9" s="25" t="s">
        <v>54</v>
      </c>
      <c r="C9" s="25" t="s">
        <v>19</v>
      </c>
      <c r="E9" s="25" t="s">
        <v>55</v>
      </c>
      <c r="G9" s="26" t="s">
        <v>56</v>
      </c>
      <c r="I9" s="25" t="s">
        <v>55</v>
      </c>
      <c r="K9" s="26" t="s">
        <v>56</v>
      </c>
    </row>
    <row r="10" spans="1:14" ht="24.75">
      <c r="A10" s="94" t="s">
        <v>26</v>
      </c>
      <c r="B10" s="94"/>
      <c r="C10" s="94" t="s">
        <v>27</v>
      </c>
      <c r="D10" s="94"/>
      <c r="E10" s="94">
        <v>5424</v>
      </c>
      <c r="F10" s="61"/>
      <c r="G10" s="87">
        <f>E10/$E$13</f>
        <v>2.1462884740708053E-4</v>
      </c>
      <c r="H10" s="61"/>
      <c r="I10" s="94">
        <v>381674</v>
      </c>
      <c r="J10" s="61"/>
      <c r="K10" s="87">
        <f>I10/$I$13</f>
        <v>1.1040504791569939E-3</v>
      </c>
    </row>
    <row r="11" spans="1:14" ht="24.75">
      <c r="A11" s="94" t="s">
        <v>63</v>
      </c>
      <c r="B11" s="94"/>
      <c r="C11" s="94" t="s">
        <v>64</v>
      </c>
      <c r="D11" s="94"/>
      <c r="E11" s="94">
        <v>24583611</v>
      </c>
      <c r="F11" s="61"/>
      <c r="G11" s="87">
        <f>E11/$E$13</f>
        <v>0.97277877839860372</v>
      </c>
      <c r="H11" s="61"/>
      <c r="I11" s="94">
        <v>342505740</v>
      </c>
      <c r="J11" s="61"/>
      <c r="K11" s="87">
        <f>I11/$I$13</f>
        <v>0.99075029045997565</v>
      </c>
    </row>
    <row r="12" spans="1:14" ht="24.75">
      <c r="A12" s="94" t="s">
        <v>108</v>
      </c>
      <c r="B12" s="94"/>
      <c r="C12" s="94" t="s">
        <v>109</v>
      </c>
      <c r="D12" s="94"/>
      <c r="E12" s="94">
        <v>682498</v>
      </c>
      <c r="F12" s="61"/>
      <c r="G12" s="87">
        <f>E12/$E$13</f>
        <v>2.7006592753989242E-2</v>
      </c>
      <c r="H12" s="61"/>
      <c r="I12" s="94">
        <v>2815982</v>
      </c>
      <c r="J12" s="61"/>
      <c r="K12" s="87">
        <f>I12/$I$13</f>
        <v>8.1456590608673107E-3</v>
      </c>
    </row>
    <row r="13" spans="1:14" s="27" customFormat="1" ht="36.75" customHeight="1" thickBot="1">
      <c r="E13" s="62">
        <f t="shared" ref="E13:L13" si="0">SUM(E10:E12)</f>
        <v>25271533</v>
      </c>
      <c r="F13" s="61">
        <f t="shared" si="0"/>
        <v>0</v>
      </c>
      <c r="G13" s="88">
        <f t="shared" si="0"/>
        <v>1</v>
      </c>
      <c r="H13" s="61">
        <f t="shared" si="0"/>
        <v>0</v>
      </c>
      <c r="I13" s="62">
        <f t="shared" si="0"/>
        <v>345703396</v>
      </c>
      <c r="J13" s="61">
        <f t="shared" si="0"/>
        <v>0</v>
      </c>
      <c r="K13" s="88">
        <f t="shared" si="0"/>
        <v>0.99999999999999989</v>
      </c>
      <c r="L13" s="27">
        <f t="shared" si="0"/>
        <v>0</v>
      </c>
      <c r="M13" s="60"/>
    </row>
    <row r="14" spans="1:14" ht="23.25" thickTop="1">
      <c r="M14" s="28"/>
    </row>
    <row r="15" spans="1:14">
      <c r="M15" s="28"/>
    </row>
    <row r="16" spans="1:14">
      <c r="M16" s="28"/>
    </row>
    <row r="17" spans="13:13">
      <c r="M17" s="28"/>
    </row>
    <row r="18" spans="13:13">
      <c r="M18" s="28"/>
    </row>
    <row r="19" spans="13:13">
      <c r="M19" s="28"/>
    </row>
    <row r="20" spans="13:13">
      <c r="M20" s="28"/>
    </row>
    <row r="21" spans="13:13">
      <c r="M21" s="28"/>
    </row>
    <row r="22" spans="13:13">
      <c r="M22" s="28"/>
    </row>
    <row r="23" spans="13:13">
      <c r="M23" s="28"/>
    </row>
    <row r="24" spans="13:13">
      <c r="M24" s="28"/>
    </row>
    <row r="25" spans="13:13">
      <c r="M25" s="28"/>
    </row>
    <row r="26" spans="13:13">
      <c r="M26" s="28"/>
    </row>
    <row r="27" spans="13:13">
      <c r="M27" s="28"/>
    </row>
    <row r="28" spans="13:13">
      <c r="M28" s="28"/>
    </row>
    <row r="29" spans="13:13">
      <c r="M29" s="28"/>
    </row>
    <row r="30" spans="13:13">
      <c r="M30" s="28"/>
    </row>
    <row r="31" spans="13:13">
      <c r="M31" s="28"/>
    </row>
    <row r="32" spans="13:13">
      <c r="M32" s="28"/>
    </row>
    <row r="33" spans="13:13">
      <c r="M33" s="28"/>
    </row>
    <row r="34" spans="13:13">
      <c r="M34" s="28"/>
    </row>
    <row r="35" spans="13:13">
      <c r="M35" s="28"/>
    </row>
    <row r="36" spans="13:13">
      <c r="M36" s="28"/>
    </row>
    <row r="37" spans="13:13">
      <c r="M37" s="28"/>
    </row>
    <row r="38" spans="13:13">
      <c r="M38" s="28"/>
    </row>
    <row r="39" spans="13:13">
      <c r="M39" s="2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E13" sqref="E13"/>
    </sheetView>
  </sheetViews>
  <sheetFormatPr defaultColWidth="12.140625" defaultRowHeight="22.5"/>
  <cols>
    <col min="1" max="1" width="42.42578125" style="24" bestFit="1" customWidth="1"/>
    <col min="2" max="2" width="2.5703125" style="24" customWidth="1"/>
    <col min="3" max="3" width="19" style="24" bestFit="1" customWidth="1"/>
    <col min="4" max="4" width="0.7109375" style="24" customWidth="1"/>
    <col min="5" max="5" width="20.5703125" style="24" bestFit="1" customWidth="1"/>
    <col min="6" max="16384" width="12.140625" style="24"/>
  </cols>
  <sheetData>
    <row r="2" spans="1:13" ht="24">
      <c r="A2" s="214" t="s">
        <v>67</v>
      </c>
      <c r="B2" s="214"/>
      <c r="C2" s="214"/>
      <c r="D2" s="214"/>
      <c r="E2" s="214"/>
    </row>
    <row r="3" spans="1:13" ht="24">
      <c r="A3" s="214" t="s">
        <v>29</v>
      </c>
      <c r="B3" s="214" t="s">
        <v>29</v>
      </c>
      <c r="C3" s="214" t="s">
        <v>29</v>
      </c>
      <c r="D3" s="214" t="s">
        <v>29</v>
      </c>
      <c r="E3" s="214"/>
    </row>
    <row r="4" spans="1:13" ht="24">
      <c r="A4" s="214" t="str">
        <f>'درآمد سپرده بانکی '!A4:M4</f>
        <v>برای ماه منتهی به 1401/07/30</v>
      </c>
      <c r="B4" s="214" t="s">
        <v>2</v>
      </c>
      <c r="C4" s="214" t="s">
        <v>2</v>
      </c>
      <c r="D4" s="214" t="s">
        <v>2</v>
      </c>
      <c r="E4" s="214"/>
    </row>
    <row r="5" spans="1:13" ht="24">
      <c r="A5" s="161"/>
      <c r="B5" s="161"/>
      <c r="C5" s="161"/>
      <c r="D5" s="161"/>
      <c r="E5" s="161"/>
    </row>
    <row r="6" spans="1:13" ht="28.5">
      <c r="A6" s="216" t="s">
        <v>83</v>
      </c>
      <c r="B6" s="216"/>
      <c r="C6" s="216"/>
      <c r="D6" s="216"/>
      <c r="E6" s="216"/>
    </row>
    <row r="7" spans="1:13" ht="28.5">
      <c r="A7" s="163"/>
      <c r="B7" s="163"/>
      <c r="C7" s="163"/>
      <c r="D7" s="163"/>
      <c r="E7" s="163"/>
    </row>
    <row r="8" spans="1:13" ht="48.75" thickBot="1">
      <c r="A8" s="217" t="s">
        <v>57</v>
      </c>
      <c r="C8" s="182" t="s">
        <v>146</v>
      </c>
      <c r="E8" s="218" t="s">
        <v>145</v>
      </c>
    </row>
    <row r="9" spans="1:13" ht="24.75" thickBot="1">
      <c r="A9" s="215" t="s">
        <v>57</v>
      </c>
      <c r="C9" s="162" t="s">
        <v>22</v>
      </c>
      <c r="E9" s="162" t="s">
        <v>22</v>
      </c>
    </row>
    <row r="10" spans="1:13" ht="24">
      <c r="A10" s="102" t="s">
        <v>66</v>
      </c>
      <c r="C10" s="133">
        <v>37440335</v>
      </c>
      <c r="E10" s="133">
        <v>1109322401</v>
      </c>
    </row>
    <row r="11" spans="1:13" ht="24" hidden="1">
      <c r="A11" s="102" t="s">
        <v>105</v>
      </c>
      <c r="C11" s="133">
        <v>0</v>
      </c>
      <c r="E11" s="133">
        <v>0</v>
      </c>
    </row>
    <row r="12" spans="1:13" ht="24">
      <c r="A12" s="102" t="s">
        <v>106</v>
      </c>
      <c r="C12" s="133">
        <v>23040380</v>
      </c>
      <c r="E12" s="133">
        <v>248009648</v>
      </c>
    </row>
    <row r="13" spans="1:13" ht="27" thickBot="1">
      <c r="A13" s="102" t="s">
        <v>38</v>
      </c>
      <c r="C13" s="103">
        <f>SUM(C10:C12)</f>
        <v>60480715</v>
      </c>
      <c r="D13" s="27"/>
      <c r="E13" s="104">
        <f>SUM(E10:E12)</f>
        <v>1357332049</v>
      </c>
    </row>
    <row r="14" spans="1:13" ht="23.25" thickTop="1">
      <c r="M14" s="28"/>
    </row>
    <row r="15" spans="1:13">
      <c r="M15" s="28"/>
    </row>
    <row r="16" spans="1:13">
      <c r="C16" s="141"/>
      <c r="M16" s="28"/>
    </row>
    <row r="17" spans="3:13">
      <c r="C17" s="141"/>
      <c r="M17" s="28"/>
    </row>
    <row r="18" spans="3:13">
      <c r="C18" s="133"/>
      <c r="M18" s="28"/>
    </row>
    <row r="19" spans="3:13">
      <c r="M19" s="28"/>
    </row>
    <row r="20" spans="3:13">
      <c r="M20" s="28"/>
    </row>
    <row r="21" spans="3:13">
      <c r="M21" s="28"/>
    </row>
    <row r="22" spans="3:13">
      <c r="M22" s="28"/>
    </row>
    <row r="23" spans="3:13">
      <c r="M23" s="28"/>
    </row>
    <row r="24" spans="3:13">
      <c r="M24" s="28"/>
    </row>
    <row r="25" spans="3:13">
      <c r="M25" s="28"/>
    </row>
    <row r="26" spans="3:13">
      <c r="M26" s="28"/>
    </row>
    <row r="27" spans="3:13">
      <c r="M27" s="28"/>
    </row>
    <row r="28" spans="3:13">
      <c r="M28" s="28"/>
    </row>
    <row r="29" spans="3:13">
      <c r="M29" s="28"/>
    </row>
    <row r="30" spans="3:13">
      <c r="M30" s="28"/>
    </row>
    <row r="31" spans="3:13">
      <c r="M31" s="28"/>
    </row>
    <row r="32" spans="3:13">
      <c r="M32" s="28"/>
    </row>
    <row r="33" spans="13:13">
      <c r="M33" s="28"/>
    </row>
    <row r="34" spans="13:13">
      <c r="M34" s="28"/>
    </row>
    <row r="35" spans="13:13">
      <c r="M35" s="28"/>
    </row>
    <row r="36" spans="13:13">
      <c r="M36" s="28"/>
    </row>
    <row r="37" spans="13:13">
      <c r="M37" s="28"/>
    </row>
    <row r="38" spans="13:13">
      <c r="M38" s="28"/>
    </row>
    <row r="39" spans="13:13">
      <c r="M39" s="28"/>
    </row>
    <row r="40" spans="13:13">
      <c r="M40" s="28"/>
    </row>
    <row r="41" spans="13:13">
      <c r="M41" s="28"/>
    </row>
    <row r="42" spans="13:13">
      <c r="M42" s="28"/>
    </row>
    <row r="43" spans="13:13">
      <c r="M43" s="2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7"/>
  <sheetViews>
    <sheetView rightToLeft="1" view="pageBreakPreview" zoomScale="50" zoomScaleNormal="60" zoomScaleSheetLayoutView="50" workbookViewId="0">
      <pane xSplit="1" topLeftCell="B1" activePane="topRight" state="frozen"/>
      <selection activeCell="A7" sqref="A7"/>
      <selection pane="topRight" activeCell="O19" sqref="O19"/>
    </sheetView>
  </sheetViews>
  <sheetFormatPr defaultColWidth="9.140625" defaultRowHeight="31.5"/>
  <cols>
    <col min="1" max="1" width="51.7109375" style="63" customWidth="1"/>
    <col min="2" max="2" width="1" style="63" customWidth="1"/>
    <col min="3" max="3" width="20.5703125" style="76" customWidth="1"/>
    <col min="4" max="4" width="1" style="63" customWidth="1"/>
    <col min="5" max="5" width="31.28515625" style="63" customWidth="1"/>
    <col min="6" max="6" width="0.7109375" style="63" customWidth="1"/>
    <col min="7" max="7" width="30" style="63" customWidth="1"/>
    <col min="8" max="8" width="1.140625" style="63" customWidth="1"/>
    <col min="9" max="9" width="28.42578125" style="76" customWidth="1"/>
    <col min="10" max="10" width="1.42578125" style="63" customWidth="1"/>
    <col min="11" max="11" width="33.42578125" style="63" customWidth="1"/>
    <col min="12" max="12" width="0.7109375" style="63" customWidth="1"/>
    <col min="13" max="13" width="20.85546875" style="76" customWidth="1"/>
    <col min="14" max="14" width="0.85546875" style="63" customWidth="1"/>
    <col min="15" max="15" width="29.85546875" style="63" customWidth="1"/>
    <col min="16" max="16" width="1" style="63" customWidth="1"/>
    <col min="17" max="17" width="22.5703125" style="76" bestFit="1" customWidth="1"/>
    <col min="18" max="18" width="1" style="63" customWidth="1"/>
    <col min="19" max="19" width="18.140625" style="63" bestFit="1" customWidth="1"/>
    <col min="20" max="20" width="1" style="63" customWidth="1"/>
    <col min="21" max="21" width="33" style="63" customWidth="1"/>
    <col min="22" max="22" width="0.85546875" style="63" customWidth="1"/>
    <col min="23" max="23" width="32.7109375" style="63" customWidth="1"/>
    <col min="24" max="24" width="1" style="63" customWidth="1"/>
    <col min="25" max="25" width="19.5703125" style="76" customWidth="1"/>
    <col min="26" max="26" width="1.85546875" style="63" customWidth="1"/>
    <col min="27" max="27" width="32.7109375" style="63" bestFit="1" customWidth="1"/>
    <col min="28" max="28" width="28.28515625" style="63" bestFit="1" customWidth="1"/>
    <col min="29" max="16384" width="9.140625" style="63"/>
  </cols>
  <sheetData>
    <row r="2" spans="1:28" ht="47.25" customHeight="1">
      <c r="A2" s="188" t="s">
        <v>67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8" ht="47.25" customHeight="1">
      <c r="A3" s="188" t="s">
        <v>94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8" ht="47.25" customHeight="1">
      <c r="A4" s="188" t="s">
        <v>147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8" ht="47.2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s="65" customFormat="1" ht="47.25" customHeight="1">
      <c r="A6" s="179" t="s">
        <v>68</v>
      </c>
      <c r="B6" s="179"/>
      <c r="C6" s="74"/>
      <c r="D6" s="179"/>
      <c r="E6" s="179"/>
      <c r="F6" s="179"/>
      <c r="G6" s="179"/>
      <c r="H6" s="179"/>
      <c r="I6" s="74"/>
      <c r="J6" s="179"/>
      <c r="K6" s="179"/>
      <c r="L6" s="179"/>
      <c r="M6" s="74"/>
      <c r="N6" s="179"/>
      <c r="O6" s="179"/>
      <c r="P6" s="179"/>
      <c r="Q6" s="74"/>
      <c r="R6" s="179"/>
      <c r="S6" s="179"/>
      <c r="T6" s="179"/>
      <c r="U6" s="179"/>
      <c r="V6" s="179"/>
      <c r="W6" s="179"/>
      <c r="Y6" s="77"/>
    </row>
    <row r="7" spans="1:28" s="65" customFormat="1" ht="47.25" customHeight="1">
      <c r="A7" s="179" t="s">
        <v>69</v>
      </c>
      <c r="B7" s="179"/>
      <c r="C7" s="74"/>
      <c r="D7" s="179"/>
      <c r="E7" s="179"/>
      <c r="F7" s="179"/>
      <c r="G7" s="179"/>
      <c r="H7" s="179"/>
      <c r="I7" s="74"/>
      <c r="J7" s="179"/>
      <c r="K7" s="179"/>
      <c r="L7" s="179"/>
      <c r="M7" s="74"/>
      <c r="N7" s="179"/>
      <c r="O7" s="179"/>
      <c r="P7" s="179"/>
      <c r="Q7" s="74"/>
      <c r="R7" s="179"/>
      <c r="S7" s="179"/>
      <c r="T7" s="179"/>
      <c r="U7" s="179"/>
      <c r="V7" s="179"/>
      <c r="W7" s="179"/>
      <c r="Y7" s="77"/>
    </row>
    <row r="8" spans="1:28">
      <c r="C8" s="75"/>
      <c r="D8" s="66"/>
      <c r="E8" s="66"/>
      <c r="F8" s="66"/>
      <c r="G8" s="66"/>
      <c r="I8" s="75"/>
      <c r="J8" s="66"/>
      <c r="K8" s="66"/>
      <c r="L8" s="66"/>
      <c r="M8" s="75"/>
      <c r="N8" s="66"/>
      <c r="O8" s="66"/>
      <c r="P8" s="66"/>
      <c r="Q8" s="75"/>
      <c r="R8" s="66"/>
      <c r="S8" s="66"/>
      <c r="T8" s="66"/>
      <c r="U8" s="66"/>
      <c r="V8" s="66"/>
      <c r="W8" s="66"/>
      <c r="X8" s="66"/>
      <c r="Y8" s="75"/>
    </row>
    <row r="9" spans="1:28" ht="40.5" customHeight="1">
      <c r="A9" s="189" t="s">
        <v>3</v>
      </c>
      <c r="C9" s="187" t="s">
        <v>136</v>
      </c>
      <c r="D9" s="187" t="s">
        <v>101</v>
      </c>
      <c r="E9" s="187" t="s">
        <v>101</v>
      </c>
      <c r="F9" s="187" t="s">
        <v>101</v>
      </c>
      <c r="G9" s="187" t="s">
        <v>101</v>
      </c>
      <c r="I9" s="187" t="s">
        <v>4</v>
      </c>
      <c r="J9" s="187" t="s">
        <v>4</v>
      </c>
      <c r="K9" s="187" t="s">
        <v>4</v>
      </c>
      <c r="L9" s="187" t="s">
        <v>4</v>
      </c>
      <c r="M9" s="187" t="s">
        <v>4</v>
      </c>
      <c r="N9" s="187" t="s">
        <v>4</v>
      </c>
      <c r="O9" s="187" t="s">
        <v>4</v>
      </c>
      <c r="Q9" s="187" t="s">
        <v>143</v>
      </c>
      <c r="R9" s="187" t="s">
        <v>102</v>
      </c>
      <c r="S9" s="187" t="s">
        <v>102</v>
      </c>
      <c r="T9" s="187" t="s">
        <v>102</v>
      </c>
      <c r="U9" s="187" t="s">
        <v>102</v>
      </c>
      <c r="V9" s="187" t="s">
        <v>102</v>
      </c>
      <c r="W9" s="187" t="s">
        <v>102</v>
      </c>
      <c r="X9" s="187" t="s">
        <v>102</v>
      </c>
      <c r="Y9" s="187" t="s">
        <v>102</v>
      </c>
    </row>
    <row r="10" spans="1:28" ht="33.75" customHeight="1">
      <c r="A10" s="189" t="s">
        <v>3</v>
      </c>
      <c r="C10" s="186" t="s">
        <v>6</v>
      </c>
      <c r="E10" s="186" t="s">
        <v>7</v>
      </c>
      <c r="G10" s="186" t="s">
        <v>8</v>
      </c>
      <c r="I10" s="189" t="s">
        <v>9</v>
      </c>
      <c r="J10" s="189" t="s">
        <v>9</v>
      </c>
      <c r="K10" s="189" t="s">
        <v>9</v>
      </c>
      <c r="M10" s="189" t="s">
        <v>10</v>
      </c>
      <c r="N10" s="189" t="s">
        <v>10</v>
      </c>
      <c r="O10" s="189" t="s">
        <v>10</v>
      </c>
      <c r="Q10" s="186" t="s">
        <v>6</v>
      </c>
      <c r="S10" s="186" t="s">
        <v>11</v>
      </c>
      <c r="U10" s="186" t="s">
        <v>7</v>
      </c>
      <c r="V10" s="186"/>
      <c r="W10" s="186" t="s">
        <v>8</v>
      </c>
      <c r="Y10" s="190" t="s">
        <v>12</v>
      </c>
    </row>
    <row r="11" spans="1:28" ht="60.75" customHeight="1">
      <c r="A11" s="189" t="s">
        <v>3</v>
      </c>
      <c r="C11" s="187" t="s">
        <v>6</v>
      </c>
      <c r="E11" s="187" t="s">
        <v>7</v>
      </c>
      <c r="G11" s="187" t="s">
        <v>8</v>
      </c>
      <c r="I11" s="174" t="s">
        <v>6</v>
      </c>
      <c r="K11" s="174" t="s">
        <v>7</v>
      </c>
      <c r="M11" s="174" t="s">
        <v>6</v>
      </c>
      <c r="O11" s="174" t="s">
        <v>13</v>
      </c>
      <c r="Q11" s="187" t="s">
        <v>6</v>
      </c>
      <c r="S11" s="187" t="s">
        <v>11</v>
      </c>
      <c r="U11" s="187" t="s">
        <v>7</v>
      </c>
      <c r="V11" s="187"/>
      <c r="W11" s="187"/>
      <c r="Y11" s="191" t="s">
        <v>12</v>
      </c>
      <c r="AA11" s="137">
        <f>'جمع درآمدها'!J6</f>
        <v>1445064171750</v>
      </c>
      <c r="AB11" s="138" t="s">
        <v>115</v>
      </c>
    </row>
    <row r="12" spans="1:28" ht="41.25" customHeight="1">
      <c r="A12" s="134" t="s">
        <v>103</v>
      </c>
      <c r="B12" s="135"/>
      <c r="C12" s="152">
        <v>35000000</v>
      </c>
      <c r="D12" s="152"/>
      <c r="E12" s="152">
        <v>151657308745</v>
      </c>
      <c r="F12" s="152"/>
      <c r="G12" s="152">
        <v>135026781750</v>
      </c>
      <c r="H12" s="152"/>
      <c r="I12" s="152">
        <v>0</v>
      </c>
      <c r="J12" s="152"/>
      <c r="K12" s="152">
        <v>0</v>
      </c>
      <c r="L12" s="152"/>
      <c r="M12" s="152">
        <v>-5909515</v>
      </c>
      <c r="N12" s="152"/>
      <c r="O12" s="152">
        <v>22394393406</v>
      </c>
      <c r="P12" s="152"/>
      <c r="Q12" s="152">
        <v>29090485</v>
      </c>
      <c r="R12" s="152"/>
      <c r="S12" s="152">
        <v>3923</v>
      </c>
      <c r="T12" s="152"/>
      <c r="U12" s="152">
        <v>126050990430</v>
      </c>
      <c r="V12" s="152"/>
      <c r="W12" s="152">
        <v>113442946917.703</v>
      </c>
      <c r="Y12" s="78">
        <f>W12/$AA$11</f>
        <v>7.8503743387618174E-2</v>
      </c>
      <c r="AA12" s="141"/>
      <c r="AB12" s="136"/>
    </row>
    <row r="13" spans="1:28" ht="41.25" customHeight="1">
      <c r="A13" s="134" t="s">
        <v>137</v>
      </c>
      <c r="B13" s="135"/>
      <c r="C13" s="152">
        <v>2000000</v>
      </c>
      <c r="D13" s="152"/>
      <c r="E13" s="152">
        <v>12249356737</v>
      </c>
      <c r="F13" s="152"/>
      <c r="G13" s="152">
        <v>10894788000</v>
      </c>
      <c r="H13" s="152"/>
      <c r="I13" s="152">
        <v>0</v>
      </c>
      <c r="J13" s="152"/>
      <c r="K13" s="152">
        <v>0</v>
      </c>
      <c r="L13" s="152"/>
      <c r="M13" s="152">
        <v>-282187</v>
      </c>
      <c r="N13" s="152"/>
      <c r="O13" s="152">
        <v>1567527636</v>
      </c>
      <c r="P13" s="152"/>
      <c r="Q13" s="152">
        <v>1717813</v>
      </c>
      <c r="R13" s="152"/>
      <c r="S13" s="152">
        <v>6260</v>
      </c>
      <c r="T13" s="152"/>
      <c r="U13" s="152">
        <v>10521052124</v>
      </c>
      <c r="V13" s="152"/>
      <c r="W13" s="152">
        <v>10689525999.188999</v>
      </c>
      <c r="Y13" s="78">
        <f t="shared" ref="Y13:Y29" si="0">W13/$AA$11</f>
        <v>7.3972673381305833E-3</v>
      </c>
      <c r="AA13" s="141"/>
      <c r="AB13" s="136"/>
    </row>
    <row r="14" spans="1:28" ht="41.25" customHeight="1">
      <c r="A14" s="134" t="s">
        <v>119</v>
      </c>
      <c r="B14" s="135"/>
      <c r="C14" s="152">
        <v>13000000</v>
      </c>
      <c r="D14" s="152"/>
      <c r="E14" s="152">
        <v>110735500373</v>
      </c>
      <c r="F14" s="152"/>
      <c r="G14" s="152">
        <v>89683191000</v>
      </c>
      <c r="H14" s="152"/>
      <c r="I14" s="152">
        <v>0</v>
      </c>
      <c r="J14" s="152"/>
      <c r="K14" s="152">
        <v>0</v>
      </c>
      <c r="L14" s="152"/>
      <c r="M14" s="152">
        <v>-2500072</v>
      </c>
      <c r="N14" s="152"/>
      <c r="O14" s="152">
        <v>17205334662</v>
      </c>
      <c r="P14" s="152"/>
      <c r="Q14" s="152">
        <v>10499928</v>
      </c>
      <c r="R14" s="152"/>
      <c r="S14" s="152">
        <v>7260</v>
      </c>
      <c r="T14" s="152"/>
      <c r="U14" s="152">
        <v>89439598545</v>
      </c>
      <c r="V14" s="152"/>
      <c r="W14" s="152">
        <v>75775911890.184006</v>
      </c>
      <c r="Y14" s="78">
        <f t="shared" si="0"/>
        <v>5.2437748697635997E-2</v>
      </c>
      <c r="AA14" s="141"/>
      <c r="AB14" s="136"/>
    </row>
    <row r="15" spans="1:28" ht="41.25" customHeight="1">
      <c r="A15" s="134" t="s">
        <v>84</v>
      </c>
      <c r="B15" s="135"/>
      <c r="C15" s="152">
        <v>350000</v>
      </c>
      <c r="D15" s="152"/>
      <c r="E15" s="152">
        <v>59539804547</v>
      </c>
      <c r="F15" s="152"/>
      <c r="G15" s="152">
        <v>65519823600</v>
      </c>
      <c r="H15" s="152"/>
      <c r="I15" s="152">
        <v>0</v>
      </c>
      <c r="J15" s="152"/>
      <c r="K15" s="152">
        <v>0</v>
      </c>
      <c r="L15" s="152"/>
      <c r="M15" s="152">
        <v>-350000</v>
      </c>
      <c r="N15" s="152"/>
      <c r="O15" s="152">
        <v>64507355576</v>
      </c>
      <c r="P15" s="152"/>
      <c r="Q15" s="152">
        <v>0</v>
      </c>
      <c r="R15" s="152"/>
      <c r="S15" s="152">
        <v>0</v>
      </c>
      <c r="T15" s="152"/>
      <c r="U15" s="152">
        <v>0</v>
      </c>
      <c r="V15" s="152"/>
      <c r="W15" s="152">
        <v>0</v>
      </c>
      <c r="Y15" s="78">
        <f t="shared" si="0"/>
        <v>0</v>
      </c>
      <c r="AA15" s="141"/>
      <c r="AB15" s="136"/>
    </row>
    <row r="16" spans="1:28" ht="41.25" customHeight="1">
      <c r="A16" s="134" t="s">
        <v>85</v>
      </c>
      <c r="B16" s="135"/>
      <c r="C16" s="152">
        <v>2300000</v>
      </c>
      <c r="D16" s="152"/>
      <c r="E16" s="152">
        <v>126045155616</v>
      </c>
      <c r="F16" s="152"/>
      <c r="G16" s="152">
        <v>157504240350</v>
      </c>
      <c r="H16" s="152"/>
      <c r="I16" s="152">
        <v>50768</v>
      </c>
      <c r="J16" s="152"/>
      <c r="K16" s="152">
        <v>3454415856</v>
      </c>
      <c r="L16" s="152"/>
      <c r="M16" s="152">
        <v>-240430</v>
      </c>
      <c r="N16" s="152"/>
      <c r="O16" s="152">
        <v>16325749760</v>
      </c>
      <c r="P16" s="152"/>
      <c r="Q16" s="152">
        <v>2110338</v>
      </c>
      <c r="R16" s="152"/>
      <c r="S16" s="152">
        <v>69140</v>
      </c>
      <c r="T16" s="152"/>
      <c r="U16" s="152">
        <v>116254716175</v>
      </c>
      <c r="V16" s="152"/>
      <c r="W16" s="152">
        <v>145040612142.54599</v>
      </c>
      <c r="Y16" s="78">
        <f>W16/$AA$11</f>
        <v>0.10036966868184066</v>
      </c>
      <c r="AA16" s="141"/>
      <c r="AB16" s="136"/>
    </row>
    <row r="17" spans="1:28" ht="41.25" customHeight="1">
      <c r="A17" s="134" t="s">
        <v>93</v>
      </c>
      <c r="B17" s="135"/>
      <c r="C17" s="152">
        <v>2400000</v>
      </c>
      <c r="D17" s="152"/>
      <c r="E17" s="152">
        <v>61587051407</v>
      </c>
      <c r="F17" s="152"/>
      <c r="G17" s="152">
        <v>74315178000</v>
      </c>
      <c r="H17" s="152"/>
      <c r="I17" s="152">
        <v>0</v>
      </c>
      <c r="J17" s="152"/>
      <c r="K17" s="152">
        <v>0</v>
      </c>
      <c r="L17" s="152"/>
      <c r="M17" s="152">
        <v>-273363</v>
      </c>
      <c r="N17" s="152"/>
      <c r="O17" s="152">
        <v>8410232012</v>
      </c>
      <c r="P17" s="152"/>
      <c r="Q17" s="152">
        <v>2126637</v>
      </c>
      <c r="R17" s="152"/>
      <c r="S17" s="152">
        <v>30900</v>
      </c>
      <c r="T17" s="152"/>
      <c r="U17" s="152">
        <v>54572209272</v>
      </c>
      <c r="V17" s="152"/>
      <c r="W17" s="152">
        <v>65322090454.364998</v>
      </c>
      <c r="Y17" s="78">
        <f t="shared" si="0"/>
        <v>4.5203591460757558E-2</v>
      </c>
      <c r="AA17" s="141"/>
      <c r="AB17" s="136"/>
    </row>
    <row r="18" spans="1:28" ht="41.25" customHeight="1">
      <c r="A18" s="134" t="s">
        <v>117</v>
      </c>
      <c r="B18" s="135"/>
      <c r="C18" s="152">
        <v>6800000</v>
      </c>
      <c r="D18" s="152"/>
      <c r="E18" s="152">
        <v>196217835599</v>
      </c>
      <c r="F18" s="152"/>
      <c r="G18" s="152">
        <v>185887350000</v>
      </c>
      <c r="H18" s="152"/>
      <c r="I18" s="152">
        <v>0</v>
      </c>
      <c r="J18" s="152"/>
      <c r="K18" s="152">
        <v>0</v>
      </c>
      <c r="L18" s="152"/>
      <c r="M18" s="152">
        <v>-302644</v>
      </c>
      <c r="N18" s="152"/>
      <c r="O18" s="152">
        <v>4889771872</v>
      </c>
      <c r="P18" s="152"/>
      <c r="Q18" s="152">
        <v>6497356</v>
      </c>
      <c r="R18" s="152"/>
      <c r="S18" s="152">
        <v>16120</v>
      </c>
      <c r="T18" s="152"/>
      <c r="U18" s="152">
        <v>127156921809</v>
      </c>
      <c r="V18" s="152"/>
      <c r="W18" s="152">
        <v>104114191316.616</v>
      </c>
      <c r="Y18" s="78">
        <f t="shared" si="0"/>
        <v>7.2048143848540469E-2</v>
      </c>
      <c r="AA18" s="141"/>
      <c r="AB18" s="136"/>
    </row>
    <row r="19" spans="1:28" ht="41.25" customHeight="1">
      <c r="A19" s="134" t="s">
        <v>112</v>
      </c>
      <c r="B19" s="135"/>
      <c r="C19" s="152">
        <v>1571429</v>
      </c>
      <c r="D19" s="152"/>
      <c r="E19" s="152">
        <v>8586991660</v>
      </c>
      <c r="F19" s="152"/>
      <c r="G19" s="152">
        <v>7018420935.5428495</v>
      </c>
      <c r="H19" s="152"/>
      <c r="I19" s="152">
        <v>0</v>
      </c>
      <c r="J19" s="152"/>
      <c r="K19" s="152">
        <v>0</v>
      </c>
      <c r="L19" s="152"/>
      <c r="M19" s="152">
        <v>0</v>
      </c>
      <c r="N19" s="152"/>
      <c r="O19" s="152">
        <v>0</v>
      </c>
      <c r="P19" s="152"/>
      <c r="Q19" s="152">
        <v>1571429</v>
      </c>
      <c r="R19" s="152"/>
      <c r="S19" s="152">
        <v>4305</v>
      </c>
      <c r="T19" s="152"/>
      <c r="U19" s="152">
        <v>8586991660</v>
      </c>
      <c r="V19" s="152"/>
      <c r="W19" s="152">
        <v>6724750084.0222502</v>
      </c>
      <c r="Y19" s="78">
        <f t="shared" si="0"/>
        <v>4.6535996224156958E-3</v>
      </c>
      <c r="AA19" s="141"/>
      <c r="AB19" s="136"/>
    </row>
    <row r="20" spans="1:28" ht="41.25" customHeight="1">
      <c r="A20" s="134" t="s">
        <v>134</v>
      </c>
      <c r="B20" s="135"/>
      <c r="C20" s="152">
        <v>600000</v>
      </c>
      <c r="D20" s="152"/>
      <c r="E20" s="152">
        <v>582425917</v>
      </c>
      <c r="F20" s="152"/>
      <c r="G20" s="152">
        <v>543944160</v>
      </c>
      <c r="H20" s="152"/>
      <c r="I20" s="152">
        <v>0</v>
      </c>
      <c r="J20" s="152"/>
      <c r="K20" s="152">
        <v>0</v>
      </c>
      <c r="L20" s="152"/>
      <c r="M20" s="152">
        <v>-96005</v>
      </c>
      <c r="N20" s="152"/>
      <c r="O20" s="152">
        <v>84102967</v>
      </c>
      <c r="P20" s="152"/>
      <c r="Q20" s="152">
        <v>503995</v>
      </c>
      <c r="R20" s="152"/>
      <c r="S20" s="152">
        <v>874</v>
      </c>
      <c r="T20" s="152"/>
      <c r="U20" s="152">
        <v>489232916</v>
      </c>
      <c r="V20" s="152"/>
      <c r="W20" s="152">
        <v>437870704.80150002</v>
      </c>
      <c r="Y20" s="78">
        <f>W20/$AA$11</f>
        <v>3.0301125262224881E-4</v>
      </c>
      <c r="AA20" s="141"/>
      <c r="AB20" s="136"/>
    </row>
    <row r="21" spans="1:28" ht="41.25" customHeight="1">
      <c r="A21" s="134" t="s">
        <v>87</v>
      </c>
      <c r="B21" s="135"/>
      <c r="C21" s="152">
        <v>2200000</v>
      </c>
      <c r="D21" s="152"/>
      <c r="E21" s="152">
        <v>49193702595</v>
      </c>
      <c r="F21" s="152"/>
      <c r="G21" s="152">
        <v>37221208200</v>
      </c>
      <c r="H21" s="152"/>
      <c r="I21" s="152">
        <v>0</v>
      </c>
      <c r="J21" s="152"/>
      <c r="K21" s="152">
        <v>0</v>
      </c>
      <c r="L21" s="152"/>
      <c r="M21" s="152">
        <v>-288633</v>
      </c>
      <c r="N21" s="152"/>
      <c r="O21" s="152">
        <v>4589201070</v>
      </c>
      <c r="P21" s="152"/>
      <c r="Q21" s="152">
        <v>1911367</v>
      </c>
      <c r="R21" s="152"/>
      <c r="S21" s="152">
        <v>16010</v>
      </c>
      <c r="T21" s="152"/>
      <c r="U21" s="152">
        <v>42739645349</v>
      </c>
      <c r="V21" s="152"/>
      <c r="W21" s="152">
        <v>30418909805.2635</v>
      </c>
      <c r="Y21" s="78">
        <f t="shared" si="0"/>
        <v>2.1050213824362986E-2</v>
      </c>
      <c r="AA21" s="141"/>
      <c r="AB21" s="136"/>
    </row>
    <row r="22" spans="1:28" ht="41.25" customHeight="1">
      <c r="A22" s="134" t="s">
        <v>88</v>
      </c>
      <c r="B22" s="135"/>
      <c r="C22" s="152">
        <v>11500000</v>
      </c>
      <c r="D22" s="152"/>
      <c r="E22" s="152">
        <v>150776037310</v>
      </c>
      <c r="F22" s="152"/>
      <c r="G22" s="152">
        <v>154669209750</v>
      </c>
      <c r="H22" s="152"/>
      <c r="I22" s="152">
        <v>0</v>
      </c>
      <c r="J22" s="152"/>
      <c r="K22" s="152">
        <v>0</v>
      </c>
      <c r="L22" s="152"/>
      <c r="M22" s="152">
        <v>-2240045</v>
      </c>
      <c r="N22" s="152"/>
      <c r="O22" s="152">
        <v>29893455575</v>
      </c>
      <c r="P22" s="152"/>
      <c r="Q22" s="152">
        <v>9259955</v>
      </c>
      <c r="R22" s="152"/>
      <c r="S22" s="152">
        <v>13630</v>
      </c>
      <c r="T22" s="152"/>
      <c r="U22" s="152">
        <v>121406897436</v>
      </c>
      <c r="V22" s="152"/>
      <c r="W22" s="152">
        <v>125462218189.43201</v>
      </c>
      <c r="Y22" s="78">
        <f t="shared" si="0"/>
        <v>8.6821208803132183E-2</v>
      </c>
      <c r="AA22" s="141"/>
      <c r="AB22" s="136"/>
    </row>
    <row r="23" spans="1:28" ht="41.25" customHeight="1">
      <c r="A23" s="134" t="s">
        <v>89</v>
      </c>
      <c r="B23" s="135"/>
      <c r="C23" s="152">
        <v>13200000</v>
      </c>
      <c r="D23" s="152"/>
      <c r="E23" s="152">
        <v>254228553373</v>
      </c>
      <c r="F23" s="152"/>
      <c r="G23" s="152">
        <v>293002201800</v>
      </c>
      <c r="H23" s="152"/>
      <c r="I23" s="152">
        <v>0</v>
      </c>
      <c r="J23" s="152"/>
      <c r="K23" s="152">
        <v>0</v>
      </c>
      <c r="L23" s="152"/>
      <c r="M23" s="152">
        <v>-1130252</v>
      </c>
      <c r="N23" s="152"/>
      <c r="O23" s="152">
        <v>24124438468</v>
      </c>
      <c r="P23" s="152"/>
      <c r="Q23" s="152">
        <v>12069748</v>
      </c>
      <c r="R23" s="152"/>
      <c r="S23" s="152">
        <v>21790</v>
      </c>
      <c r="T23" s="152"/>
      <c r="U23" s="152">
        <v>232460194970</v>
      </c>
      <c r="V23" s="152"/>
      <c r="W23" s="152">
        <v>261434960056.92599</v>
      </c>
      <c r="Y23" s="78">
        <f t="shared" si="0"/>
        <v>0.18091581340662768</v>
      </c>
      <c r="AA23" s="141"/>
      <c r="AB23" s="136"/>
    </row>
    <row r="24" spans="1:28" ht="41.25" customHeight="1">
      <c r="A24" s="134" t="s">
        <v>100</v>
      </c>
      <c r="B24" s="135"/>
      <c r="C24" s="152">
        <v>5700000</v>
      </c>
      <c r="D24" s="152"/>
      <c r="E24" s="152">
        <v>115647610325</v>
      </c>
      <c r="F24" s="152"/>
      <c r="G24" s="152">
        <v>88164282600</v>
      </c>
      <c r="H24" s="152"/>
      <c r="I24" s="152">
        <v>0</v>
      </c>
      <c r="J24" s="152"/>
      <c r="K24" s="152">
        <v>0</v>
      </c>
      <c r="L24" s="152"/>
      <c r="M24" s="152">
        <v>-788220</v>
      </c>
      <c r="N24" s="152"/>
      <c r="O24" s="152">
        <v>11988820703</v>
      </c>
      <c r="P24" s="152"/>
      <c r="Q24" s="152">
        <v>4911780</v>
      </c>
      <c r="R24" s="152"/>
      <c r="S24" s="152">
        <v>15880</v>
      </c>
      <c r="T24" s="152"/>
      <c r="U24" s="152">
        <v>99655371838</v>
      </c>
      <c r="V24" s="152"/>
      <c r="W24" s="152">
        <v>77534971954.919998</v>
      </c>
      <c r="Y24" s="78">
        <f t="shared" si="0"/>
        <v>5.365503724379498E-2</v>
      </c>
      <c r="AA24" s="141"/>
      <c r="AB24" s="136"/>
    </row>
    <row r="25" spans="1:28" ht="41.25" customHeight="1">
      <c r="A25" s="134" t="s">
        <v>120</v>
      </c>
      <c r="B25" s="135"/>
      <c r="C25" s="152">
        <v>7500000</v>
      </c>
      <c r="D25" s="152"/>
      <c r="E25" s="152">
        <v>167448927178</v>
      </c>
      <c r="F25" s="152"/>
      <c r="G25" s="152">
        <v>142248555000</v>
      </c>
      <c r="H25" s="152"/>
      <c r="I25" s="152">
        <v>0</v>
      </c>
      <c r="J25" s="152"/>
      <c r="K25" s="152">
        <v>0</v>
      </c>
      <c r="L25" s="152"/>
      <c r="M25" s="152">
        <v>-650000</v>
      </c>
      <c r="N25" s="152"/>
      <c r="O25" s="152">
        <v>11680679168</v>
      </c>
      <c r="P25" s="152"/>
      <c r="Q25" s="152">
        <v>6850000</v>
      </c>
      <c r="R25" s="152"/>
      <c r="S25" s="152">
        <v>18110</v>
      </c>
      <c r="T25" s="152"/>
      <c r="U25" s="152">
        <v>152936686820</v>
      </c>
      <c r="V25" s="152"/>
      <c r="W25" s="152">
        <v>123315381675</v>
      </c>
      <c r="Y25" s="78">
        <f>W25/$AA$11</f>
        <v>8.5335574769432376E-2</v>
      </c>
      <c r="AA25" s="141"/>
      <c r="AB25" s="136"/>
    </row>
    <row r="26" spans="1:28" ht="41.25" customHeight="1">
      <c r="A26" s="134" t="s">
        <v>124</v>
      </c>
      <c r="B26" s="135"/>
      <c r="C26" s="152">
        <v>3300000</v>
      </c>
      <c r="D26" s="152"/>
      <c r="E26" s="152">
        <v>41413821762</v>
      </c>
      <c r="F26" s="152"/>
      <c r="G26" s="152">
        <v>41759046450</v>
      </c>
      <c r="H26" s="152"/>
      <c r="I26" s="152">
        <v>0</v>
      </c>
      <c r="J26" s="152"/>
      <c r="K26" s="152">
        <v>0</v>
      </c>
      <c r="L26" s="152"/>
      <c r="M26" s="152">
        <v>-432733</v>
      </c>
      <c r="N26" s="152"/>
      <c r="O26" s="152">
        <v>5369426795</v>
      </c>
      <c r="P26" s="152"/>
      <c r="Q26" s="152">
        <v>2867267</v>
      </c>
      <c r="R26" s="152"/>
      <c r="S26" s="152">
        <v>12630</v>
      </c>
      <c r="T26" s="152"/>
      <c r="U26" s="152">
        <v>35983177118</v>
      </c>
      <c r="V26" s="152"/>
      <c r="W26" s="152">
        <v>35998111395.850502</v>
      </c>
      <c r="Y26" s="78">
        <f>W26/AA11</f>
        <v>2.4911081528134565E-2</v>
      </c>
      <c r="AA26" s="141"/>
      <c r="AB26" s="136"/>
    </row>
    <row r="27" spans="1:28" ht="41.25" customHeight="1">
      <c r="A27" s="134" t="s">
        <v>91</v>
      </c>
      <c r="B27" s="135"/>
      <c r="C27" s="152">
        <v>12000000</v>
      </c>
      <c r="D27" s="152"/>
      <c r="E27" s="152">
        <v>192283955135</v>
      </c>
      <c r="F27" s="152"/>
      <c r="G27" s="152">
        <v>164733966000</v>
      </c>
      <c r="H27" s="152"/>
      <c r="I27" s="152">
        <v>0</v>
      </c>
      <c r="J27" s="152"/>
      <c r="K27" s="152">
        <v>0</v>
      </c>
      <c r="L27" s="152"/>
      <c r="M27" s="152">
        <v>-922271</v>
      </c>
      <c r="N27" s="152"/>
      <c r="O27" s="152">
        <v>11318126750</v>
      </c>
      <c r="P27" s="152"/>
      <c r="Q27" s="152">
        <v>11077729</v>
      </c>
      <c r="R27" s="152"/>
      <c r="S27" s="152">
        <v>11330</v>
      </c>
      <c r="T27" s="152"/>
      <c r="U27" s="152">
        <v>177505795504</v>
      </c>
      <c r="V27" s="152"/>
      <c r="W27" s="152">
        <v>124763881086.05901</v>
      </c>
      <c r="Y27" s="78">
        <f>W27/AA11</f>
        <v>8.6337951992102605E-2</v>
      </c>
      <c r="AA27" s="141"/>
      <c r="AB27" s="136"/>
    </row>
    <row r="28" spans="1:28" ht="41.25" customHeight="1">
      <c r="A28" s="134" t="s">
        <v>135</v>
      </c>
      <c r="B28" s="135"/>
      <c r="C28" s="152">
        <v>639686</v>
      </c>
      <c r="D28" s="152"/>
      <c r="E28" s="152">
        <v>15689738450</v>
      </c>
      <c r="F28" s="152"/>
      <c r="G28" s="152">
        <v>15324704826.030001</v>
      </c>
      <c r="H28" s="152"/>
      <c r="I28" s="152">
        <v>0</v>
      </c>
      <c r="J28" s="152"/>
      <c r="K28" s="152">
        <v>0</v>
      </c>
      <c r="L28" s="152"/>
      <c r="M28" s="152">
        <v>-639686</v>
      </c>
      <c r="N28" s="152"/>
      <c r="O28" s="152">
        <v>14893183498</v>
      </c>
      <c r="P28" s="152"/>
      <c r="Q28" s="152">
        <v>0</v>
      </c>
      <c r="R28" s="152"/>
      <c r="S28" s="152">
        <v>0</v>
      </c>
      <c r="T28" s="152"/>
      <c r="U28" s="152">
        <v>0</v>
      </c>
      <c r="V28" s="152"/>
      <c r="W28" s="152">
        <v>0</v>
      </c>
      <c r="Y28" s="78">
        <f>W28/$AA$11</f>
        <v>0</v>
      </c>
      <c r="AA28" s="141"/>
      <c r="AB28" s="136"/>
    </row>
    <row r="29" spans="1:28" ht="41.25" customHeight="1">
      <c r="A29" s="134" t="s">
        <v>148</v>
      </c>
      <c r="B29" s="135"/>
      <c r="C29" s="152">
        <v>0</v>
      </c>
      <c r="D29" s="152"/>
      <c r="E29" s="152">
        <v>0</v>
      </c>
      <c r="F29" s="152"/>
      <c r="G29" s="152">
        <v>0</v>
      </c>
      <c r="H29" s="152"/>
      <c r="I29" s="152">
        <v>3440000</v>
      </c>
      <c r="J29" s="152"/>
      <c r="K29" s="152">
        <v>557358009</v>
      </c>
      <c r="L29" s="152"/>
      <c r="M29" s="152">
        <v>0</v>
      </c>
      <c r="N29" s="152"/>
      <c r="O29" s="152">
        <v>0</v>
      </c>
      <c r="P29" s="152"/>
      <c r="Q29" s="152">
        <v>3440000</v>
      </c>
      <c r="R29" s="152"/>
      <c r="S29" s="152">
        <v>13910</v>
      </c>
      <c r="T29" s="152"/>
      <c r="U29" s="152">
        <v>63695358009</v>
      </c>
      <c r="V29" s="152"/>
      <c r="W29" s="152">
        <v>47565690120</v>
      </c>
      <c r="Y29" s="78">
        <f t="shared" si="0"/>
        <v>3.2915970826677583E-2</v>
      </c>
      <c r="AA29" s="141"/>
      <c r="AB29" s="136"/>
    </row>
    <row r="30" spans="1:28" ht="41.25" customHeight="1" thickBot="1">
      <c r="D30" s="67"/>
      <c r="E30" s="68">
        <f>SUM(E12:E29)</f>
        <v>1713883776729</v>
      </c>
      <c r="F30" s="67"/>
      <c r="G30" s="68">
        <f>SUM(G12:G29)</f>
        <v>1663516892421.573</v>
      </c>
      <c r="H30" s="67"/>
      <c r="I30" s="105"/>
      <c r="J30" s="67"/>
      <c r="K30" s="68">
        <f>SUM(K12:K29)</f>
        <v>4011773865</v>
      </c>
      <c r="L30" s="67"/>
      <c r="M30" s="105"/>
      <c r="N30" s="67"/>
      <c r="O30" s="68">
        <f>SUM(O12:O29)</f>
        <v>249241799918</v>
      </c>
      <c r="P30" s="67"/>
      <c r="Q30" s="155"/>
      <c r="T30" s="67"/>
      <c r="U30" s="68">
        <f>SUM(U12:U29)</f>
        <v>1459454839975</v>
      </c>
      <c r="V30" s="67"/>
      <c r="W30" s="68">
        <f>SUM(W12:W29)</f>
        <v>1348042023792.8779</v>
      </c>
      <c r="Y30" s="79">
        <f>SUM(Y12:Y29)</f>
        <v>0.93285962668382638</v>
      </c>
      <c r="AA30" s="66"/>
      <c r="AB30" s="66"/>
    </row>
    <row r="31" spans="1:28" ht="41.25" customHeight="1" thickTop="1">
      <c r="E31" s="70"/>
      <c r="G31" s="70"/>
      <c r="I31" s="105"/>
      <c r="K31" s="69"/>
      <c r="O31" s="69"/>
      <c r="V31" s="70"/>
    </row>
    <row r="32" spans="1:28" ht="41.25" customHeight="1">
      <c r="E32" s="69"/>
      <c r="I32" s="105"/>
      <c r="K32" s="70"/>
      <c r="O32" s="70"/>
      <c r="V32" s="69"/>
    </row>
    <row r="33" spans="5:23">
      <c r="E33" s="70"/>
      <c r="O33" s="69"/>
      <c r="U33" s="69"/>
      <c r="W33" s="69"/>
    </row>
    <row r="34" spans="5:23">
      <c r="G34" s="69"/>
      <c r="M34" s="105"/>
      <c r="O34" s="69"/>
      <c r="Q34" s="105"/>
      <c r="U34" s="69"/>
      <c r="W34" s="69"/>
    </row>
    <row r="35" spans="5:23">
      <c r="G35" s="70"/>
      <c r="O35" s="69"/>
      <c r="U35" s="69"/>
      <c r="W35" s="69"/>
    </row>
    <row r="36" spans="5:23">
      <c r="U36" s="69"/>
    </row>
    <row r="37" spans="5:23">
      <c r="U37" s="69"/>
    </row>
  </sheetData>
  <mergeCells count="18"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41"/>
  <sheetViews>
    <sheetView rightToLeft="1" view="pageBreakPreview" zoomScale="70" zoomScaleNormal="100" zoomScaleSheetLayoutView="70" workbookViewId="0">
      <selection activeCell="K12" sqref="K12"/>
    </sheetView>
  </sheetViews>
  <sheetFormatPr defaultColWidth="9.140625" defaultRowHeight="24.75"/>
  <cols>
    <col min="1" max="1" width="27" style="27" bestFit="1" customWidth="1"/>
    <col min="2" max="2" width="1" style="27" customWidth="1"/>
    <col min="3" max="3" width="31.42578125" style="27" customWidth="1"/>
    <col min="4" max="4" width="3" style="27" customWidth="1"/>
    <col min="5" max="5" width="20.5703125" style="27" customWidth="1"/>
    <col min="6" max="6" width="1" style="27" customWidth="1"/>
    <col min="7" max="7" width="16.5703125" style="91" customWidth="1"/>
    <col min="8" max="8" width="2.28515625" style="27" customWidth="1"/>
    <col min="9" max="9" width="9" style="27" customWidth="1"/>
    <col min="10" max="10" width="1" style="27" customWidth="1"/>
    <col min="11" max="11" width="22.85546875" style="27" bestFit="1" customWidth="1"/>
    <col min="12" max="12" width="1" style="27" customWidth="1"/>
    <col min="13" max="13" width="23.5703125" style="27" bestFit="1" customWidth="1"/>
    <col min="14" max="14" width="1" style="27" customWidth="1"/>
    <col min="15" max="15" width="23" style="27" bestFit="1" customWidth="1"/>
    <col min="16" max="16" width="1" style="27" customWidth="1"/>
    <col min="17" max="17" width="22.5703125" style="27" bestFit="1" customWidth="1"/>
    <col min="18" max="18" width="1" style="27" customWidth="1"/>
    <col min="19" max="19" width="15.85546875" style="91" customWidth="1"/>
    <col min="20" max="20" width="1" style="27" customWidth="1"/>
    <col min="21" max="21" width="9.140625" style="27" customWidth="1"/>
    <col min="22" max="16384" width="9.140625" style="27"/>
  </cols>
  <sheetData>
    <row r="2" spans="1:19" ht="26.25">
      <c r="D2" s="90"/>
      <c r="E2" s="192" t="s">
        <v>67</v>
      </c>
      <c r="F2" s="192" t="s">
        <v>0</v>
      </c>
      <c r="G2" s="192" t="s">
        <v>0</v>
      </c>
      <c r="H2" s="192" t="s">
        <v>0</v>
      </c>
      <c r="I2" s="192"/>
      <c r="J2" s="192"/>
      <c r="K2" s="192"/>
      <c r="L2" s="192"/>
      <c r="M2" s="192"/>
    </row>
    <row r="3" spans="1:19" ht="26.25">
      <c r="D3" s="90"/>
      <c r="E3" s="192" t="s">
        <v>1</v>
      </c>
      <c r="F3" s="192" t="s">
        <v>1</v>
      </c>
      <c r="G3" s="192" t="s">
        <v>1</v>
      </c>
      <c r="H3" s="192" t="s">
        <v>1</v>
      </c>
      <c r="I3" s="192"/>
      <c r="J3" s="192"/>
      <c r="K3" s="192"/>
      <c r="L3" s="192"/>
      <c r="M3" s="192"/>
    </row>
    <row r="4" spans="1:19" ht="26.25">
      <c r="D4" s="90"/>
      <c r="E4" s="192" t="str">
        <f>سهام!A4</f>
        <v>برای ماه منتهی به 1401/07/30</v>
      </c>
      <c r="F4" s="192" t="s">
        <v>2</v>
      </c>
      <c r="G4" s="192" t="s">
        <v>2</v>
      </c>
      <c r="H4" s="192" t="s">
        <v>2</v>
      </c>
      <c r="I4" s="192"/>
      <c r="J4" s="192"/>
      <c r="K4" s="192"/>
      <c r="L4" s="192"/>
      <c r="M4" s="192"/>
    </row>
    <row r="5" spans="1:19" ht="33.75">
      <c r="A5" s="194" t="s">
        <v>70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1:19" ht="27" thickBot="1">
      <c r="A6" s="192" t="s">
        <v>17</v>
      </c>
      <c r="C6" s="193" t="s">
        <v>18</v>
      </c>
      <c r="D6" s="193" t="s">
        <v>18</v>
      </c>
      <c r="E6" s="193" t="s">
        <v>18</v>
      </c>
      <c r="F6" s="193" t="s">
        <v>18</v>
      </c>
      <c r="G6" s="193" t="s">
        <v>18</v>
      </c>
      <c r="H6" s="193" t="s">
        <v>18</v>
      </c>
      <c r="I6" s="193" t="s">
        <v>18</v>
      </c>
      <c r="K6" s="176" t="str">
        <f>سهام!C9</f>
        <v>1401/06/31</v>
      </c>
      <c r="M6" s="193" t="s">
        <v>4</v>
      </c>
      <c r="N6" s="193" t="s">
        <v>4</v>
      </c>
      <c r="O6" s="193" t="s">
        <v>4</v>
      </c>
      <c r="Q6" s="193" t="str">
        <f>سهام!Q9</f>
        <v>1401/07/30</v>
      </c>
      <c r="R6" s="193" t="s">
        <v>5</v>
      </c>
      <c r="S6" s="193" t="s">
        <v>5</v>
      </c>
    </row>
    <row r="7" spans="1:19" ht="52.5">
      <c r="A7" s="192" t="s">
        <v>17</v>
      </c>
      <c r="C7" s="175" t="s">
        <v>19</v>
      </c>
      <c r="E7" s="175" t="s">
        <v>20</v>
      </c>
      <c r="G7" s="175" t="s">
        <v>21</v>
      </c>
      <c r="I7" s="175" t="s">
        <v>15</v>
      </c>
      <c r="K7" s="175" t="s">
        <v>22</v>
      </c>
      <c r="M7" s="175" t="s">
        <v>23</v>
      </c>
      <c r="O7" s="175" t="s">
        <v>24</v>
      </c>
      <c r="Q7" s="175" t="s">
        <v>22</v>
      </c>
      <c r="S7" s="92" t="s">
        <v>16</v>
      </c>
    </row>
    <row r="8" spans="1:19" ht="26.25">
      <c r="A8" s="93" t="s">
        <v>26</v>
      </c>
      <c r="C8" s="27" t="s">
        <v>27</v>
      </c>
      <c r="E8" s="27" t="s">
        <v>25</v>
      </c>
      <c r="G8" s="91" t="s">
        <v>28</v>
      </c>
      <c r="I8" s="125">
        <v>0</v>
      </c>
      <c r="K8" s="156">
        <v>803785</v>
      </c>
      <c r="L8" s="156"/>
      <c r="M8" s="156">
        <v>5424</v>
      </c>
      <c r="N8" s="156"/>
      <c r="O8" s="156">
        <v>0</v>
      </c>
      <c r="P8" s="156"/>
      <c r="Q8" s="156">
        <v>809209</v>
      </c>
      <c r="S8" s="95">
        <f>Q8/سهام!$AA$11</f>
        <v>5.5998135987278176E-7</v>
      </c>
    </row>
    <row r="9" spans="1:19" ht="26.25">
      <c r="A9" s="93" t="s">
        <v>63</v>
      </c>
      <c r="C9" s="27" t="s">
        <v>64</v>
      </c>
      <c r="E9" s="27" t="s">
        <v>25</v>
      </c>
      <c r="G9" s="91" t="s">
        <v>65</v>
      </c>
      <c r="I9" s="125">
        <v>0</v>
      </c>
      <c r="K9" s="156">
        <v>19304580531</v>
      </c>
      <c r="L9" s="156"/>
      <c r="M9" s="156">
        <v>406194816605</v>
      </c>
      <c r="N9" s="156"/>
      <c r="O9" s="156">
        <v>369828305417</v>
      </c>
      <c r="P9" s="156"/>
      <c r="Q9" s="156">
        <v>55671091719</v>
      </c>
      <c r="S9" s="95">
        <f>Q9/سهام!$AA$11</f>
        <v>3.8524996195553898E-2</v>
      </c>
    </row>
    <row r="10" spans="1:19" ht="26.25">
      <c r="A10" s="93" t="s">
        <v>108</v>
      </c>
      <c r="C10" s="27" t="s">
        <v>109</v>
      </c>
      <c r="E10" s="27" t="s">
        <v>25</v>
      </c>
      <c r="G10" s="91" t="s">
        <v>110</v>
      </c>
      <c r="I10" s="125">
        <v>0</v>
      </c>
      <c r="K10" s="156">
        <v>81035190</v>
      </c>
      <c r="L10" s="156"/>
      <c r="M10" s="156">
        <v>682498</v>
      </c>
      <c r="N10" s="156"/>
      <c r="O10" s="156">
        <v>420000</v>
      </c>
      <c r="P10" s="156"/>
      <c r="Q10" s="156">
        <v>81297688</v>
      </c>
      <c r="S10" s="95">
        <f>Q10/سهام!$AA$11</f>
        <v>5.6258877349057075E-5</v>
      </c>
    </row>
    <row r="11" spans="1:19" ht="26.25">
      <c r="A11" s="93" t="s">
        <v>138</v>
      </c>
      <c r="C11" s="27" t="s">
        <v>139</v>
      </c>
      <c r="E11" s="27" t="s">
        <v>25</v>
      </c>
      <c r="G11" s="91" t="s">
        <v>140</v>
      </c>
      <c r="I11" s="125">
        <v>0</v>
      </c>
      <c r="K11" s="156">
        <v>830000</v>
      </c>
      <c r="L11" s="156"/>
      <c r="M11" s="156">
        <v>0</v>
      </c>
      <c r="N11" s="156"/>
      <c r="O11" s="156">
        <v>580000</v>
      </c>
      <c r="P11" s="156"/>
      <c r="Q11" s="156">
        <v>250000</v>
      </c>
      <c r="S11" s="95">
        <f>Q11/سهام!$AA$11</f>
        <v>1.7300269765684196E-7</v>
      </c>
    </row>
    <row r="12" spans="1:19" ht="26.25">
      <c r="A12" s="93" t="s">
        <v>149</v>
      </c>
      <c r="C12" s="27" t="s">
        <v>150</v>
      </c>
      <c r="E12" s="27" t="s">
        <v>25</v>
      </c>
      <c r="G12" s="91" t="s">
        <v>151</v>
      </c>
      <c r="I12" s="125"/>
      <c r="K12" s="156">
        <v>0</v>
      </c>
      <c r="L12" s="156"/>
      <c r="M12" s="156">
        <v>2000000</v>
      </c>
      <c r="N12" s="156"/>
      <c r="O12" s="156">
        <v>136000</v>
      </c>
      <c r="P12" s="156"/>
      <c r="Q12" s="156">
        <v>1864000</v>
      </c>
      <c r="S12" s="95"/>
    </row>
    <row r="13" spans="1:19" ht="27" thickBot="1">
      <c r="K13" s="96">
        <f>SUM(K8:K12)</f>
        <v>19387249506</v>
      </c>
      <c r="L13" s="93"/>
      <c r="M13" s="96">
        <f>SUM(M8:M12)</f>
        <v>406197504527</v>
      </c>
      <c r="N13" s="93"/>
      <c r="O13" s="96">
        <f>SUM(O8:O12)</f>
        <v>369829441417</v>
      </c>
      <c r="P13" s="93"/>
      <c r="Q13" s="96">
        <f>SUM(Q8:Q12)</f>
        <v>55755312616</v>
      </c>
      <c r="R13" s="93"/>
      <c r="S13" s="97">
        <f>SUM(S8:S10)</f>
        <v>3.8581815054262829E-2</v>
      </c>
    </row>
    <row r="14" spans="1:19" ht="25.5" thickTop="1">
      <c r="M14" s="60"/>
    </row>
    <row r="15" spans="1:19">
      <c r="K15" s="94"/>
      <c r="M15" s="94"/>
      <c r="N15" s="94"/>
      <c r="O15" s="94"/>
      <c r="P15" s="94"/>
      <c r="Q15" s="94"/>
      <c r="R15" s="94"/>
      <c r="S15" s="98"/>
    </row>
    <row r="16" spans="1:19" ht="30">
      <c r="K16" s="57"/>
      <c r="M16" s="57"/>
      <c r="O16" s="57"/>
      <c r="Q16" s="57"/>
    </row>
    <row r="17" spans="13:13">
      <c r="M17" s="60"/>
    </row>
    <row r="18" spans="13:13">
      <c r="M18" s="60"/>
    </row>
    <row r="19" spans="13:13">
      <c r="M19" s="60"/>
    </row>
    <row r="20" spans="13:13">
      <c r="M20" s="60"/>
    </row>
    <row r="21" spans="13:13">
      <c r="M21" s="60"/>
    </row>
    <row r="22" spans="13:13">
      <c r="M22" s="60"/>
    </row>
    <row r="23" spans="13:13">
      <c r="M23" s="60"/>
    </row>
    <row r="24" spans="13:13">
      <c r="M24" s="60"/>
    </row>
    <row r="25" spans="13:13">
      <c r="M25" s="60"/>
    </row>
    <row r="26" spans="13:13">
      <c r="M26" s="60"/>
    </row>
    <row r="27" spans="13:13">
      <c r="M27" s="60"/>
    </row>
    <row r="28" spans="13:13">
      <c r="M28" s="60"/>
    </row>
    <row r="29" spans="13:13">
      <c r="M29" s="60"/>
    </row>
    <row r="30" spans="13:13">
      <c r="M30" s="60"/>
    </row>
    <row r="31" spans="13:13">
      <c r="M31" s="60"/>
    </row>
    <row r="32" spans="13:13">
      <c r="M32" s="60"/>
    </row>
    <row r="33" spans="13:13">
      <c r="M33" s="60"/>
    </row>
    <row r="34" spans="13:13">
      <c r="M34" s="60"/>
    </row>
    <row r="35" spans="13:13">
      <c r="M35" s="60"/>
    </row>
    <row r="36" spans="13:13">
      <c r="M36" s="60"/>
    </row>
    <row r="37" spans="13:13">
      <c r="M37" s="60"/>
    </row>
    <row r="38" spans="13:13">
      <c r="M38" s="60"/>
    </row>
    <row r="39" spans="13:13">
      <c r="M39" s="60"/>
    </row>
    <row r="40" spans="13:13">
      <c r="M40" s="60"/>
    </row>
    <row r="41" spans="13:13">
      <c r="M41" s="60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B1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56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</row>
    <row r="3" spans="1:17" ht="30">
      <c r="A3" s="195" t="s">
        <v>29</v>
      </c>
      <c r="B3" s="195" t="s">
        <v>29</v>
      </c>
      <c r="C3" s="195"/>
      <c r="D3" s="195"/>
      <c r="E3" s="195" t="s">
        <v>29</v>
      </c>
      <c r="F3" s="195" t="s">
        <v>29</v>
      </c>
      <c r="G3" s="195" t="s">
        <v>29</v>
      </c>
      <c r="H3" s="195"/>
      <c r="I3" s="195"/>
    </row>
    <row r="4" spans="1:17" ht="30">
      <c r="A4" s="195" t="str">
        <f>سهام!A4</f>
        <v>برای ماه منتهی به 1401/07/30</v>
      </c>
      <c r="B4" s="195" t="s">
        <v>2</v>
      </c>
      <c r="C4" s="195"/>
      <c r="D4" s="195"/>
      <c r="E4" s="195" t="s">
        <v>2</v>
      </c>
      <c r="F4" s="195" t="s">
        <v>2</v>
      </c>
      <c r="G4" s="195" t="s">
        <v>2</v>
      </c>
      <c r="H4" s="195"/>
      <c r="I4" s="195"/>
    </row>
    <row r="5" spans="1:17" ht="30">
      <c r="A5" s="10"/>
      <c r="B5" s="10"/>
      <c r="C5" s="71"/>
      <c r="D5" s="10"/>
      <c r="E5" s="10"/>
      <c r="F5" s="10"/>
      <c r="G5" s="10"/>
      <c r="H5" s="10"/>
      <c r="I5" s="10"/>
      <c r="J5" s="6"/>
    </row>
    <row r="6" spans="1:17" ht="31.5">
      <c r="A6" s="196" t="s">
        <v>75</v>
      </c>
      <c r="B6" s="196"/>
      <c r="C6" s="196"/>
      <c r="D6" s="196"/>
      <c r="E6" s="196"/>
      <c r="F6" s="196"/>
      <c r="G6" s="196"/>
      <c r="J6" s="137">
        <v>1445064171750</v>
      </c>
      <c r="K6" s="140" t="s">
        <v>115</v>
      </c>
    </row>
    <row r="7" spans="1:17" ht="28.5">
      <c r="A7" s="14"/>
      <c r="B7" s="14"/>
      <c r="C7" s="197" t="s">
        <v>144</v>
      </c>
      <c r="D7" s="197"/>
      <c r="E7" s="197"/>
      <c r="F7" s="197"/>
      <c r="G7" s="197"/>
      <c r="H7" s="197"/>
      <c r="I7" s="197"/>
    </row>
    <row r="8" spans="1:17" ht="64.5" customHeight="1" thickBot="1">
      <c r="A8" s="2" t="s">
        <v>33</v>
      </c>
      <c r="C8" s="72" t="s">
        <v>71</v>
      </c>
      <c r="E8" s="2" t="s">
        <v>22</v>
      </c>
      <c r="G8" s="2" t="s">
        <v>52</v>
      </c>
      <c r="I8" s="19" t="s">
        <v>12</v>
      </c>
      <c r="J8" s="147"/>
      <c r="K8" s="147"/>
      <c r="L8" s="147"/>
      <c r="M8" s="147"/>
      <c r="N8" s="147"/>
      <c r="O8" s="147"/>
      <c r="P8" s="147"/>
      <c r="Q8" s="147"/>
    </row>
    <row r="9" spans="1:17" ht="31.5" customHeight="1">
      <c r="A9" s="3" t="s">
        <v>58</v>
      </c>
      <c r="C9" s="56" t="s">
        <v>72</v>
      </c>
      <c r="E9" s="173">
        <f>'سرمایه‌گذاری در سهام '!S40</f>
        <v>137481758954</v>
      </c>
      <c r="F9" s="18"/>
      <c r="G9" s="58">
        <f>E9/E13</f>
        <v>0.98776421338010589</v>
      </c>
      <c r="H9" s="18"/>
      <c r="I9" s="21">
        <f>E9/سهام!AA11</f>
        <v>9.5138860710598752E-2</v>
      </c>
      <c r="J9" s="147"/>
      <c r="K9" s="147"/>
      <c r="L9" s="147"/>
      <c r="M9" s="147"/>
      <c r="N9" s="147"/>
      <c r="O9" s="147"/>
      <c r="P9" s="147"/>
      <c r="Q9" s="147"/>
    </row>
    <row r="10" spans="1:17" ht="31.5">
      <c r="A10" s="3" t="s">
        <v>104</v>
      </c>
      <c r="C10" s="56" t="s">
        <v>73</v>
      </c>
      <c r="E10" s="173">
        <f>'سرمایه‌گذاری در اوراق بهادار '!Q11</f>
        <v>0</v>
      </c>
      <c r="F10" s="18"/>
      <c r="G10" s="58">
        <f>E10/E13</f>
        <v>0</v>
      </c>
      <c r="H10" s="18"/>
      <c r="I10" s="21">
        <f>E10/سهام!AA11</f>
        <v>0</v>
      </c>
      <c r="J10" s="147"/>
      <c r="K10" s="147"/>
      <c r="L10" s="147"/>
      <c r="M10" s="147"/>
      <c r="N10" s="147"/>
      <c r="O10" s="147"/>
      <c r="P10" s="147"/>
      <c r="Q10" s="147"/>
    </row>
    <row r="11" spans="1:17" ht="31.5">
      <c r="A11" s="3" t="s">
        <v>59</v>
      </c>
      <c r="C11" s="56" t="s">
        <v>74</v>
      </c>
      <c r="E11" s="173">
        <f>'درآمد سپرده بانکی '!I13</f>
        <v>345703396</v>
      </c>
      <c r="F11" s="18"/>
      <c r="G11" s="58">
        <f>E11/E13</f>
        <v>2.4837727245475873E-3</v>
      </c>
      <c r="H11" s="18"/>
      <c r="I11" s="21">
        <f>E11/سهام!AA11</f>
        <v>2.3923048038852605E-4</v>
      </c>
      <c r="J11" s="147"/>
      <c r="K11" s="147"/>
      <c r="L11" s="147"/>
      <c r="M11" s="147"/>
      <c r="N11" s="147"/>
      <c r="O11" s="147"/>
      <c r="P11" s="147"/>
      <c r="Q11" s="147"/>
    </row>
    <row r="12" spans="1:17" ht="31.5">
      <c r="A12" s="3" t="s">
        <v>66</v>
      </c>
      <c r="C12" s="56" t="s">
        <v>95</v>
      </c>
      <c r="E12" s="173">
        <f>'سایر درآمدها '!E13</f>
        <v>1357332049</v>
      </c>
      <c r="F12" s="18"/>
      <c r="G12" s="58">
        <f>E12/E13</f>
        <v>9.7520138953465455E-3</v>
      </c>
      <c r="H12" s="18"/>
      <c r="I12" s="21">
        <f>E12/سهام!AA11</f>
        <v>9.3928842437235522E-4</v>
      </c>
      <c r="J12" s="147"/>
      <c r="K12" s="147"/>
      <c r="L12" s="147"/>
      <c r="M12" s="147"/>
      <c r="N12" s="147"/>
      <c r="O12" s="147"/>
      <c r="P12" s="147"/>
      <c r="Q12" s="147"/>
    </row>
    <row r="13" spans="1:17" ht="32.25" thickBot="1">
      <c r="E13" s="20">
        <f>SUM(E9:E12)</f>
        <v>139184794399</v>
      </c>
      <c r="F13" s="18"/>
      <c r="G13" s="54">
        <f>SUM(G9:G12)</f>
        <v>1</v>
      </c>
      <c r="H13" s="18"/>
      <c r="I13" s="22">
        <f>SUM(I9:I12)</f>
        <v>9.6317379615359633E-2</v>
      </c>
      <c r="J13" s="147"/>
      <c r="K13" s="147"/>
      <c r="L13" s="147"/>
      <c r="M13" s="147"/>
      <c r="N13" s="147"/>
      <c r="O13" s="147"/>
      <c r="P13" s="147"/>
      <c r="Q13" s="147"/>
    </row>
    <row r="14" spans="1:17" ht="32.25" thickTop="1">
      <c r="F14" s="18"/>
      <c r="H14" s="18"/>
      <c r="I14" s="5"/>
      <c r="J14" s="147"/>
      <c r="K14" s="147"/>
      <c r="L14" s="147"/>
      <c r="M14" s="147"/>
      <c r="N14" s="147"/>
      <c r="O14" s="147"/>
      <c r="P14" s="147"/>
      <c r="Q14" s="147"/>
    </row>
    <row r="15" spans="1:17">
      <c r="E15" s="128"/>
      <c r="I15" s="128"/>
      <c r="J15" s="147"/>
      <c r="K15" s="147"/>
      <c r="L15" s="147"/>
      <c r="M15" s="147"/>
      <c r="N15" s="147"/>
      <c r="O15" s="147"/>
      <c r="P15" s="147"/>
      <c r="Q15" s="147"/>
    </row>
    <row r="16" spans="1:17">
      <c r="E16" s="128"/>
      <c r="J16" s="147"/>
      <c r="K16" s="147"/>
      <c r="L16" s="147"/>
      <c r="M16" s="147"/>
      <c r="N16" s="147"/>
      <c r="O16" s="147"/>
      <c r="P16" s="147"/>
      <c r="Q16" s="147"/>
    </row>
    <row r="17" spans="5:17">
      <c r="E17" s="139"/>
      <c r="G17" s="128"/>
      <c r="I17" s="6"/>
      <c r="J17" s="147"/>
      <c r="K17" s="147"/>
      <c r="L17" s="147"/>
      <c r="M17" s="147"/>
      <c r="N17" s="147"/>
      <c r="O17" s="147"/>
      <c r="P17" s="147"/>
      <c r="Q17" s="147"/>
    </row>
    <row r="18" spans="5:17" ht="27.75" customHeight="1">
      <c r="E18" s="128"/>
      <c r="G18" s="128"/>
      <c r="I18" s="128"/>
      <c r="M18" s="144"/>
    </row>
    <row r="19" spans="5:17">
      <c r="E19" s="139"/>
      <c r="G19" s="128"/>
      <c r="I19" s="154"/>
      <c r="M19" s="144"/>
    </row>
    <row r="20" spans="5:17">
      <c r="G20" s="139"/>
      <c r="M20" s="144"/>
    </row>
    <row r="21" spans="5:17">
      <c r="M21" s="144"/>
    </row>
    <row r="22" spans="5:17">
      <c r="M22" s="144"/>
    </row>
    <row r="23" spans="5:17">
      <c r="M23" s="144"/>
    </row>
    <row r="24" spans="5:17">
      <c r="M24" s="144"/>
    </row>
    <row r="25" spans="5:17">
      <c r="M25" s="144"/>
    </row>
    <row r="26" spans="5:17">
      <c r="M26" s="144"/>
    </row>
    <row r="27" spans="5:17" ht="28.5" customHeight="1">
      <c r="M27" s="144"/>
    </row>
    <row r="28" spans="5:17">
      <c r="M28" s="144"/>
    </row>
    <row r="29" spans="5:17">
      <c r="M29" s="144"/>
    </row>
    <row r="30" spans="5:17">
      <c r="M30" s="144"/>
    </row>
    <row r="31" spans="5:17">
      <c r="M31" s="144"/>
    </row>
    <row r="32" spans="5:17">
      <c r="M32" s="144"/>
    </row>
    <row r="33" spans="13:13">
      <c r="M33" s="144"/>
    </row>
    <row r="34" spans="13:13">
      <c r="M34" s="144"/>
    </row>
    <row r="35" spans="13:13">
      <c r="M35" s="144"/>
    </row>
    <row r="36" spans="13:13">
      <c r="M36" s="144"/>
    </row>
    <row r="37" spans="13:13">
      <c r="M37" s="144"/>
    </row>
    <row r="38" spans="13:13">
      <c r="M38" s="144"/>
    </row>
    <row r="39" spans="13:13">
      <c r="M39" s="144"/>
    </row>
    <row r="40" spans="13:13">
      <c r="M40" s="144"/>
    </row>
    <row r="41" spans="13:13">
      <c r="M41" s="144"/>
    </row>
    <row r="42" spans="13:13">
      <c r="M42" s="144"/>
    </row>
    <row r="43" spans="13:13">
      <c r="M43" s="14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70" zoomScaleNormal="100" zoomScaleSheetLayoutView="70" workbookViewId="0">
      <selection activeCell="O6" sqref="O6:S6"/>
    </sheetView>
  </sheetViews>
  <sheetFormatPr defaultColWidth="9.140625" defaultRowHeight="27.75"/>
  <cols>
    <col min="1" max="1" width="42" style="43" bestFit="1" customWidth="1"/>
    <col min="2" max="2" width="1" style="43" customWidth="1"/>
    <col min="3" max="3" width="23.140625" style="81" bestFit="1" customWidth="1"/>
    <col min="4" max="4" width="1" style="43" customWidth="1"/>
    <col min="5" max="5" width="19.42578125" style="43" hidden="1" customWidth="1"/>
    <col min="6" max="6" width="1" style="43" hidden="1" customWidth="1"/>
    <col min="7" max="7" width="12.28515625" style="43" bestFit="1" customWidth="1"/>
    <col min="8" max="8" width="1" style="43" customWidth="1"/>
    <col min="9" max="9" width="28.140625" style="43" customWidth="1"/>
    <col min="10" max="10" width="1" style="43" customWidth="1"/>
    <col min="11" max="11" width="15.85546875" style="43" bestFit="1" customWidth="1"/>
    <col min="12" max="12" width="1" style="43" customWidth="1"/>
    <col min="13" max="13" width="23.140625" style="43" bestFit="1" customWidth="1"/>
    <col min="14" max="14" width="1" style="43" customWidth="1"/>
    <col min="15" max="15" width="27" style="43" bestFit="1" customWidth="1"/>
    <col min="16" max="16" width="1" style="43" customWidth="1"/>
    <col min="17" max="17" width="15.85546875" style="43" bestFit="1" customWidth="1"/>
    <col min="18" max="18" width="1" style="43" customWidth="1"/>
    <col min="19" max="19" width="25.425781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2" spans="1:19" ht="30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19" ht="30">
      <c r="A3" s="199" t="s">
        <v>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19" ht="30">
      <c r="A4" s="199" t="str">
        <f>'جمع درآمدها'!A4:I4</f>
        <v>برای ماه منتهی به 1401/07/30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ht="36">
      <c r="A5" s="198" t="s">
        <v>76</v>
      </c>
      <c r="B5" s="198"/>
      <c r="C5" s="198"/>
      <c r="D5" s="198"/>
      <c r="E5" s="198"/>
      <c r="F5" s="198"/>
      <c r="G5" s="198"/>
      <c r="H5" s="198"/>
      <c r="I5" s="198"/>
    </row>
    <row r="6" spans="1:19" ht="30.75" thickBot="1">
      <c r="A6" s="201" t="s">
        <v>30</v>
      </c>
      <c r="B6" s="201"/>
      <c r="C6" s="201"/>
      <c r="D6" s="201"/>
      <c r="E6" s="201"/>
      <c r="F6" s="201"/>
      <c r="G6" s="201"/>
      <c r="I6" s="201" t="s">
        <v>146</v>
      </c>
      <c r="J6" s="201"/>
      <c r="K6" s="201"/>
      <c r="L6" s="201"/>
      <c r="M6" s="201"/>
      <c r="O6" s="200" t="s">
        <v>145</v>
      </c>
      <c r="P6" s="200" t="s">
        <v>32</v>
      </c>
      <c r="Q6" s="200" t="s">
        <v>32</v>
      </c>
      <c r="R6" s="200" t="s">
        <v>32</v>
      </c>
      <c r="S6" s="200" t="s">
        <v>32</v>
      </c>
    </row>
    <row r="7" spans="1:19" ht="30">
      <c r="A7" s="99" t="s">
        <v>33</v>
      </c>
      <c r="C7" s="99" t="s">
        <v>34</v>
      </c>
      <c r="E7" s="99" t="s">
        <v>14</v>
      </c>
      <c r="G7" s="99" t="s">
        <v>15</v>
      </c>
      <c r="I7" s="99" t="s">
        <v>35</v>
      </c>
      <c r="K7" s="99" t="s">
        <v>36</v>
      </c>
      <c r="M7" s="99" t="s">
        <v>37</v>
      </c>
      <c r="O7" s="99" t="s">
        <v>35</v>
      </c>
      <c r="Q7" s="99" t="s">
        <v>36</v>
      </c>
      <c r="S7" s="99" t="s">
        <v>37</v>
      </c>
    </row>
    <row r="8" spans="1:19" ht="30">
      <c r="A8" s="46" t="s">
        <v>26</v>
      </c>
      <c r="C8" s="82">
        <v>30</v>
      </c>
      <c r="E8" s="81" t="s">
        <v>38</v>
      </c>
      <c r="G8" s="126">
        <v>0</v>
      </c>
      <c r="I8" s="23">
        <v>5424</v>
      </c>
      <c r="K8" s="153">
        <v>0</v>
      </c>
      <c r="L8" s="153"/>
      <c r="M8" s="153">
        <v>5424</v>
      </c>
      <c r="N8" s="153"/>
      <c r="O8" s="153">
        <v>381674</v>
      </c>
      <c r="P8" s="153"/>
      <c r="Q8" s="153">
        <v>0</v>
      </c>
      <c r="R8" s="153"/>
      <c r="S8" s="153">
        <v>381674</v>
      </c>
    </row>
    <row r="9" spans="1:19" ht="30">
      <c r="A9" s="46" t="s">
        <v>63</v>
      </c>
      <c r="C9" s="82">
        <v>17</v>
      </c>
      <c r="E9" s="81" t="s">
        <v>38</v>
      </c>
      <c r="G9" s="126">
        <v>0</v>
      </c>
      <c r="I9" s="23">
        <v>24583611</v>
      </c>
      <c r="K9" s="153">
        <v>0</v>
      </c>
      <c r="L9" s="153"/>
      <c r="M9" s="153">
        <v>24583611</v>
      </c>
      <c r="N9" s="153"/>
      <c r="O9" s="153">
        <v>342505740</v>
      </c>
      <c r="P9" s="153"/>
      <c r="Q9" s="153">
        <v>0</v>
      </c>
      <c r="R9" s="153"/>
      <c r="S9" s="153">
        <v>342505740</v>
      </c>
    </row>
    <row r="10" spans="1:19" ht="30">
      <c r="A10" s="46" t="s">
        <v>108</v>
      </c>
      <c r="C10" s="82">
        <v>1</v>
      </c>
      <c r="E10" s="81" t="s">
        <v>38</v>
      </c>
      <c r="G10" s="126">
        <v>0</v>
      </c>
      <c r="I10" s="23">
        <v>682498</v>
      </c>
      <c r="K10" s="153">
        <v>0</v>
      </c>
      <c r="L10" s="153"/>
      <c r="M10" s="153">
        <v>682498</v>
      </c>
      <c r="N10" s="153"/>
      <c r="O10" s="153">
        <v>2815982</v>
      </c>
      <c r="P10" s="153"/>
      <c r="Q10" s="153">
        <v>0</v>
      </c>
      <c r="R10" s="153"/>
      <c r="S10" s="153">
        <v>2815982</v>
      </c>
    </row>
    <row r="11" spans="1:19" ht="30.75" thickBot="1">
      <c r="A11" s="178"/>
      <c r="C11" s="178"/>
      <c r="E11" s="178" t="s">
        <v>38</v>
      </c>
      <c r="G11" s="178"/>
      <c r="I11" s="100">
        <f>SUM(I8:I10)</f>
        <v>25271533</v>
      </c>
      <c r="J11" s="47"/>
      <c r="K11" s="101">
        <f>SUM(K8:K10)</f>
        <v>0</v>
      </c>
      <c r="L11" s="100"/>
      <c r="M11" s="100">
        <f>SUM(M8:M10)</f>
        <v>25271533</v>
      </c>
      <c r="N11" s="100"/>
      <c r="O11" s="100">
        <f>SUM(O8:O10)</f>
        <v>345703396</v>
      </c>
      <c r="P11" s="100"/>
      <c r="Q11" s="101">
        <f>SUM(Q8:Q10)</f>
        <v>0</v>
      </c>
      <c r="R11" s="100"/>
      <c r="S11" s="100">
        <f>SUM(S8:S10)</f>
        <v>345703396</v>
      </c>
    </row>
    <row r="12" spans="1:19" ht="28.5" thickTop="1">
      <c r="E12" s="43" t="s">
        <v>38</v>
      </c>
      <c r="I12" s="41"/>
      <c r="M12" s="48"/>
    </row>
    <row r="13" spans="1:19">
      <c r="I13" s="50"/>
      <c r="M13" s="48"/>
    </row>
    <row r="14" spans="1:19">
      <c r="M14" s="48"/>
    </row>
    <row r="15" spans="1:19">
      <c r="M15" s="48"/>
    </row>
    <row r="16" spans="1:19">
      <c r="M16" s="48"/>
    </row>
    <row r="17" spans="13:13">
      <c r="M17" s="48"/>
    </row>
    <row r="18" spans="13:13">
      <c r="M18" s="48"/>
    </row>
    <row r="19" spans="13:13">
      <c r="M19" s="48"/>
    </row>
    <row r="20" spans="13:13">
      <c r="M20" s="48"/>
    </row>
    <row r="21" spans="13:13">
      <c r="M21" s="48"/>
    </row>
    <row r="22" spans="13:13">
      <c r="M22" s="48"/>
    </row>
    <row r="23" spans="13:13">
      <c r="M23" s="48"/>
    </row>
    <row r="24" spans="13:13">
      <c r="M24" s="48"/>
    </row>
    <row r="25" spans="13:13">
      <c r="M25" s="48"/>
    </row>
    <row r="26" spans="13:13">
      <c r="M26" s="48"/>
    </row>
    <row r="27" spans="13:13">
      <c r="M27" s="48"/>
    </row>
    <row r="28" spans="13:13">
      <c r="M28" s="48"/>
    </row>
    <row r="29" spans="13:13">
      <c r="M29" s="48"/>
    </row>
    <row r="30" spans="13:13">
      <c r="M30" s="48"/>
    </row>
    <row r="31" spans="13:13">
      <c r="M31" s="48"/>
    </row>
    <row r="32" spans="13:13">
      <c r="M32" s="48"/>
    </row>
    <row r="33" spans="13:13">
      <c r="M33" s="48"/>
    </row>
    <row r="34" spans="13:13">
      <c r="M34" s="48"/>
    </row>
    <row r="35" spans="13:13">
      <c r="M35" s="48"/>
    </row>
    <row r="36" spans="13:13">
      <c r="M36" s="48"/>
    </row>
    <row r="37" spans="13:13">
      <c r="M37" s="48"/>
    </row>
    <row r="38" spans="13:13">
      <c r="M38" s="48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1"/>
  <sheetViews>
    <sheetView rightToLeft="1" view="pageBreakPreview" zoomScale="60" zoomScaleNormal="100" workbookViewId="0">
      <selection activeCell="I19" sqref="I19"/>
    </sheetView>
  </sheetViews>
  <sheetFormatPr defaultColWidth="9.140625" defaultRowHeight="27.75"/>
  <cols>
    <col min="1" max="1" width="40.42578125" style="43" bestFit="1" customWidth="1"/>
    <col min="2" max="2" width="1" style="43" customWidth="1"/>
    <col min="3" max="3" width="16.5703125" style="81" bestFit="1" customWidth="1"/>
    <col min="4" max="4" width="1" style="81" customWidth="1"/>
    <col min="5" max="5" width="19.7109375" style="81" bestFit="1" customWidth="1"/>
    <col min="6" max="6" width="1" style="43" customWidth="1"/>
    <col min="7" max="7" width="15.42578125" style="43" customWidth="1"/>
    <col min="8" max="8" width="1" style="43" customWidth="1"/>
    <col min="9" max="9" width="28.42578125" style="43" bestFit="1" customWidth="1"/>
    <col min="10" max="10" width="1" style="43" customWidth="1"/>
    <col min="11" max="11" width="25.140625" style="43" customWidth="1"/>
    <col min="12" max="12" width="1" style="43" customWidth="1"/>
    <col min="13" max="13" width="29.42578125" style="43" customWidth="1"/>
    <col min="14" max="14" width="1" style="43" customWidth="1"/>
    <col min="15" max="15" width="27" style="43" bestFit="1" customWidth="1"/>
    <col min="16" max="16" width="1" style="43" customWidth="1"/>
    <col min="17" max="17" width="23.7109375" style="43" bestFit="1" customWidth="1"/>
    <col min="18" max="18" width="1" style="43" customWidth="1"/>
    <col min="19" max="19" width="26.140625" style="43" bestFit="1" customWidth="1"/>
    <col min="20" max="21" width="22.5703125" style="43" bestFit="1" customWidth="1"/>
    <col min="22" max="22" width="8.5703125" style="43" customWidth="1"/>
    <col min="23" max="23" width="22.5703125" style="43" bestFit="1" customWidth="1"/>
    <col min="24" max="24" width="12.85546875" style="43" customWidth="1"/>
    <col min="25" max="16384" width="9.140625" style="43"/>
  </cols>
  <sheetData>
    <row r="2" spans="1:22" ht="30">
      <c r="A2" s="199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2" ht="30">
      <c r="A3" s="199" t="s">
        <v>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1:22" ht="30">
      <c r="A4" s="199" t="str">
        <f>'جمع درآمدها'!A4:I4</f>
        <v>برای ماه منتهی به 1401/07/30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22" ht="30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</row>
    <row r="6" spans="1:22" ht="36">
      <c r="A6" s="202" t="s">
        <v>77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</row>
    <row r="7" spans="1:22" ht="30.75" thickBot="1">
      <c r="A7" s="201" t="s">
        <v>3</v>
      </c>
      <c r="C7" s="200" t="s">
        <v>39</v>
      </c>
      <c r="D7" s="200" t="s">
        <v>39</v>
      </c>
      <c r="E7" s="200" t="s">
        <v>39</v>
      </c>
      <c r="F7" s="200" t="s">
        <v>39</v>
      </c>
      <c r="G7" s="200" t="s">
        <v>39</v>
      </c>
      <c r="I7" s="200" t="str">
        <f>'سود اوراق بهادار و سپرده بانکی '!I6:M6</f>
        <v>طی مهر ماه</v>
      </c>
      <c r="J7" s="200" t="s">
        <v>31</v>
      </c>
      <c r="K7" s="200" t="s">
        <v>31</v>
      </c>
      <c r="L7" s="200" t="s">
        <v>31</v>
      </c>
      <c r="M7" s="200" t="s">
        <v>31</v>
      </c>
      <c r="O7" s="200" t="str">
        <f>'سود اوراق بهادار و سپرده بانکی '!O6:S6</f>
        <v>از ابتدای سال مالی تا پایان مهر ماه</v>
      </c>
      <c r="P7" s="200" t="s">
        <v>32</v>
      </c>
      <c r="Q7" s="200" t="s">
        <v>32</v>
      </c>
      <c r="R7" s="200" t="s">
        <v>32</v>
      </c>
      <c r="S7" s="200" t="s">
        <v>32</v>
      </c>
    </row>
    <row r="8" spans="1:22" s="44" customFormat="1" ht="90">
      <c r="A8" s="201" t="s">
        <v>3</v>
      </c>
      <c r="C8" s="45" t="s">
        <v>40</v>
      </c>
      <c r="D8" s="80"/>
      <c r="E8" s="45" t="s">
        <v>41</v>
      </c>
      <c r="G8" s="45" t="s">
        <v>42</v>
      </c>
      <c r="I8" s="45" t="s">
        <v>43</v>
      </c>
      <c r="K8" s="45" t="s">
        <v>36</v>
      </c>
      <c r="M8" s="45" t="s">
        <v>44</v>
      </c>
      <c r="O8" s="45" t="s">
        <v>43</v>
      </c>
      <c r="Q8" s="45" t="s">
        <v>36</v>
      </c>
      <c r="S8" s="45" t="s">
        <v>44</v>
      </c>
    </row>
    <row r="9" spans="1:22" s="44" customFormat="1" ht="30">
      <c r="A9" s="46" t="s">
        <v>85</v>
      </c>
      <c r="B9" s="43"/>
      <c r="C9" s="81" t="s">
        <v>129</v>
      </c>
      <c r="D9" s="81"/>
      <c r="E9" s="35">
        <v>1900000</v>
      </c>
      <c r="F9" s="35"/>
      <c r="G9" s="35">
        <v>3750</v>
      </c>
      <c r="H9" s="35"/>
      <c r="I9" s="35">
        <v>0</v>
      </c>
      <c r="J9" s="35"/>
      <c r="K9" s="35">
        <v>0</v>
      </c>
      <c r="L9" s="35"/>
      <c r="M9" s="35">
        <v>0</v>
      </c>
      <c r="N9" s="35"/>
      <c r="O9" s="35">
        <v>7125000000</v>
      </c>
      <c r="P9" s="35"/>
      <c r="Q9" s="35">
        <v>0</v>
      </c>
      <c r="R9" s="35"/>
      <c r="S9" s="35">
        <f>O9+Q9</f>
        <v>7125000000</v>
      </c>
      <c r="T9" s="141"/>
      <c r="U9" s="59"/>
      <c r="V9" s="59"/>
    </row>
    <row r="10" spans="1:22" s="44" customFormat="1" ht="30">
      <c r="A10" s="46" t="s">
        <v>99</v>
      </c>
      <c r="B10" s="43"/>
      <c r="C10" s="81" t="s">
        <v>121</v>
      </c>
      <c r="D10" s="81"/>
      <c r="E10" s="35">
        <v>1536666</v>
      </c>
      <c r="F10" s="35"/>
      <c r="G10" s="35">
        <v>200</v>
      </c>
      <c r="H10" s="35"/>
      <c r="I10" s="35">
        <v>0</v>
      </c>
      <c r="J10" s="35"/>
      <c r="K10" s="35">
        <v>0</v>
      </c>
      <c r="L10" s="35"/>
      <c r="M10" s="35">
        <v>0</v>
      </c>
      <c r="N10" s="35"/>
      <c r="O10" s="35">
        <v>307333200</v>
      </c>
      <c r="P10" s="35"/>
      <c r="Q10" s="35">
        <v>0</v>
      </c>
      <c r="R10" s="35"/>
      <c r="S10" s="35">
        <f t="shared" ref="S10:S21" si="0">O10+Q10</f>
        <v>307333200</v>
      </c>
      <c r="T10" s="141"/>
      <c r="U10" s="59"/>
      <c r="V10" s="59"/>
    </row>
    <row r="11" spans="1:22" s="44" customFormat="1" ht="30">
      <c r="A11" s="46" t="s">
        <v>100</v>
      </c>
      <c r="B11" s="43"/>
      <c r="C11" s="81" t="s">
        <v>125</v>
      </c>
      <c r="D11" s="81"/>
      <c r="E11" s="35">
        <v>6211860</v>
      </c>
      <c r="F11" s="35"/>
      <c r="G11" s="35">
        <v>2400</v>
      </c>
      <c r="H11" s="35"/>
      <c r="I11" s="35">
        <v>0</v>
      </c>
      <c r="J11" s="35"/>
      <c r="K11" s="35">
        <v>0</v>
      </c>
      <c r="L11" s="35"/>
      <c r="M11" s="35">
        <v>0</v>
      </c>
      <c r="N11" s="35"/>
      <c r="O11" s="35">
        <v>14908464000</v>
      </c>
      <c r="P11" s="35"/>
      <c r="Q11" s="35">
        <v>0</v>
      </c>
      <c r="R11" s="35"/>
      <c r="S11" s="35">
        <f t="shared" si="0"/>
        <v>14908464000</v>
      </c>
      <c r="T11" s="141"/>
      <c r="U11" s="59"/>
      <c r="V11" s="59"/>
    </row>
    <row r="12" spans="1:22" s="44" customFormat="1" ht="30">
      <c r="A12" s="46" t="s">
        <v>119</v>
      </c>
      <c r="B12" s="43"/>
      <c r="C12" s="81" t="s">
        <v>130</v>
      </c>
      <c r="D12" s="81"/>
      <c r="E12" s="35">
        <v>14000000</v>
      </c>
      <c r="F12" s="35"/>
      <c r="G12" s="35">
        <v>1350</v>
      </c>
      <c r="H12" s="35"/>
      <c r="I12" s="35">
        <v>0</v>
      </c>
      <c r="J12" s="35"/>
      <c r="K12" s="35">
        <v>0</v>
      </c>
      <c r="L12" s="35"/>
      <c r="M12" s="35">
        <v>0</v>
      </c>
      <c r="N12" s="35"/>
      <c r="O12" s="35">
        <v>18900000000</v>
      </c>
      <c r="P12" s="35"/>
      <c r="Q12" s="35">
        <v>-25854993</v>
      </c>
      <c r="R12" s="35"/>
      <c r="S12" s="35">
        <f t="shared" si="0"/>
        <v>18874145007</v>
      </c>
      <c r="T12" s="141"/>
      <c r="U12" s="59"/>
      <c r="V12" s="59"/>
    </row>
    <row r="13" spans="1:22" s="44" customFormat="1" ht="30">
      <c r="A13" s="46" t="s">
        <v>93</v>
      </c>
      <c r="B13" s="43"/>
      <c r="C13" s="81" t="s">
        <v>126</v>
      </c>
      <c r="D13" s="81"/>
      <c r="E13" s="35">
        <v>3400000</v>
      </c>
      <c r="F13" s="35"/>
      <c r="G13" s="35">
        <v>2040</v>
      </c>
      <c r="H13" s="35"/>
      <c r="I13" s="35">
        <v>0</v>
      </c>
      <c r="J13" s="35"/>
      <c r="K13" s="35">
        <v>0</v>
      </c>
      <c r="L13" s="35"/>
      <c r="M13" s="35">
        <v>0</v>
      </c>
      <c r="N13" s="35"/>
      <c r="O13" s="35">
        <v>6936000000</v>
      </c>
      <c r="P13" s="35"/>
      <c r="Q13" s="35">
        <v>-338892508</v>
      </c>
      <c r="R13" s="35"/>
      <c r="S13" s="35">
        <f t="shared" si="0"/>
        <v>6597107492</v>
      </c>
      <c r="T13" s="141"/>
      <c r="U13" s="59"/>
      <c r="V13" s="59"/>
    </row>
    <row r="14" spans="1:22" s="44" customFormat="1" ht="30">
      <c r="A14" s="46" t="s">
        <v>87</v>
      </c>
      <c r="B14" s="43"/>
      <c r="C14" s="81" t="s">
        <v>141</v>
      </c>
      <c r="D14" s="81"/>
      <c r="E14" s="35">
        <v>2200000</v>
      </c>
      <c r="F14" s="35"/>
      <c r="G14" s="35">
        <v>2750</v>
      </c>
      <c r="H14" s="35"/>
      <c r="I14" s="35">
        <v>0</v>
      </c>
      <c r="J14" s="35"/>
      <c r="K14" s="35">
        <v>0</v>
      </c>
      <c r="L14" s="35"/>
      <c r="M14" s="35">
        <v>0</v>
      </c>
      <c r="N14" s="35"/>
      <c r="O14" s="35">
        <v>6050000000</v>
      </c>
      <c r="P14" s="35"/>
      <c r="Q14" s="35">
        <v>-125788062</v>
      </c>
      <c r="R14" s="35"/>
      <c r="S14" s="35">
        <f t="shared" si="0"/>
        <v>5924211938</v>
      </c>
      <c r="T14" s="141"/>
      <c r="U14" s="59"/>
      <c r="V14" s="59"/>
    </row>
    <row r="15" spans="1:22" s="44" customFormat="1" ht="30">
      <c r="A15" s="46" t="s">
        <v>118</v>
      </c>
      <c r="B15" s="43"/>
      <c r="C15" s="81" t="s">
        <v>131</v>
      </c>
      <c r="D15" s="81"/>
      <c r="E15" s="35">
        <v>4400000</v>
      </c>
      <c r="F15" s="35"/>
      <c r="G15" s="35">
        <v>600</v>
      </c>
      <c r="H15" s="35"/>
      <c r="I15" s="35">
        <v>0</v>
      </c>
      <c r="J15" s="35"/>
      <c r="K15" s="35">
        <v>0</v>
      </c>
      <c r="L15" s="35"/>
      <c r="M15" s="35">
        <v>0</v>
      </c>
      <c r="N15" s="35"/>
      <c r="O15" s="35">
        <v>2640000000</v>
      </c>
      <c r="P15" s="35"/>
      <c r="Q15" s="35">
        <v>0</v>
      </c>
      <c r="R15" s="35"/>
      <c r="S15" s="35">
        <f t="shared" si="0"/>
        <v>2640000000</v>
      </c>
      <c r="T15" s="141"/>
      <c r="U15" s="59"/>
      <c r="V15" s="59"/>
    </row>
    <row r="16" spans="1:22" s="44" customFormat="1" ht="30">
      <c r="A16" s="46" t="s">
        <v>89</v>
      </c>
      <c r="B16" s="43"/>
      <c r="C16" s="81" t="s">
        <v>127</v>
      </c>
      <c r="D16" s="81"/>
      <c r="E16" s="35">
        <v>12200000</v>
      </c>
      <c r="F16" s="35"/>
      <c r="G16" s="35">
        <v>3456</v>
      </c>
      <c r="H16" s="35"/>
      <c r="I16" s="35">
        <v>0</v>
      </c>
      <c r="J16" s="35"/>
      <c r="K16" s="35">
        <v>0</v>
      </c>
      <c r="L16" s="35"/>
      <c r="M16" s="35">
        <v>0</v>
      </c>
      <c r="N16" s="35"/>
      <c r="O16" s="35">
        <v>42163200000</v>
      </c>
      <c r="P16" s="35"/>
      <c r="Q16" s="35">
        <v>0</v>
      </c>
      <c r="R16" s="35"/>
      <c r="S16" s="35">
        <f t="shared" si="0"/>
        <v>42163200000</v>
      </c>
      <c r="T16" s="141"/>
      <c r="U16" s="59"/>
      <c r="V16" s="59"/>
    </row>
    <row r="17" spans="1:22" s="44" customFormat="1" ht="30">
      <c r="A17" s="46" t="s">
        <v>107</v>
      </c>
      <c r="B17" s="43"/>
      <c r="C17" s="81" t="s">
        <v>128</v>
      </c>
      <c r="D17" s="81"/>
      <c r="E17" s="35">
        <v>4500000</v>
      </c>
      <c r="F17" s="35"/>
      <c r="G17" s="35">
        <v>1800</v>
      </c>
      <c r="H17" s="35"/>
      <c r="I17" s="35">
        <v>0</v>
      </c>
      <c r="J17" s="35"/>
      <c r="K17" s="35">
        <v>0</v>
      </c>
      <c r="L17" s="35"/>
      <c r="M17" s="35">
        <v>0</v>
      </c>
      <c r="N17" s="35"/>
      <c r="O17" s="35">
        <v>8100000000</v>
      </c>
      <c r="P17" s="35"/>
      <c r="Q17" s="35">
        <v>0</v>
      </c>
      <c r="R17" s="35"/>
      <c r="S17" s="35">
        <f t="shared" si="0"/>
        <v>8100000000</v>
      </c>
      <c r="T17" s="141"/>
      <c r="U17" s="59"/>
      <c r="V17" s="59"/>
    </row>
    <row r="18" spans="1:22" s="44" customFormat="1" ht="30">
      <c r="A18" s="46" t="s">
        <v>91</v>
      </c>
      <c r="B18" s="43"/>
      <c r="C18" s="81" t="s">
        <v>143</v>
      </c>
      <c r="D18" s="81"/>
      <c r="E18" s="35">
        <v>11077729</v>
      </c>
      <c r="F18" s="35"/>
      <c r="G18" s="35">
        <v>1100</v>
      </c>
      <c r="H18" s="35"/>
      <c r="I18" s="35">
        <v>12185501900</v>
      </c>
      <c r="J18" s="35"/>
      <c r="K18" s="35">
        <v>-617990343</v>
      </c>
      <c r="L18" s="35"/>
      <c r="M18" s="35">
        <f>I18+K18</f>
        <v>11567511557</v>
      </c>
      <c r="N18" s="35"/>
      <c r="O18" s="35">
        <v>12185501900</v>
      </c>
      <c r="P18" s="35"/>
      <c r="Q18" s="35">
        <v>-617990343</v>
      </c>
      <c r="R18" s="35"/>
      <c r="S18" s="35">
        <f t="shared" si="0"/>
        <v>11567511557</v>
      </c>
      <c r="T18" s="141"/>
      <c r="U18" s="59"/>
      <c r="V18" s="59"/>
    </row>
    <row r="19" spans="1:22" s="44" customFormat="1" ht="30">
      <c r="A19" s="46" t="s">
        <v>103</v>
      </c>
      <c r="B19" s="43"/>
      <c r="C19" s="81" t="s">
        <v>132</v>
      </c>
      <c r="D19" s="81"/>
      <c r="E19" s="35">
        <v>25000000</v>
      </c>
      <c r="F19" s="35"/>
      <c r="G19" s="35">
        <v>200</v>
      </c>
      <c r="H19" s="35"/>
      <c r="I19" s="35">
        <v>0</v>
      </c>
      <c r="J19" s="35"/>
      <c r="K19" s="35">
        <v>0</v>
      </c>
      <c r="L19" s="35"/>
      <c r="M19" s="35">
        <v>0</v>
      </c>
      <c r="N19" s="35"/>
      <c r="O19" s="35">
        <v>5000000000</v>
      </c>
      <c r="P19" s="35"/>
      <c r="Q19" s="35">
        <v>0</v>
      </c>
      <c r="R19" s="35"/>
      <c r="S19" s="35">
        <f t="shared" si="0"/>
        <v>5000000000</v>
      </c>
      <c r="T19" s="141"/>
      <c r="U19" s="59"/>
      <c r="V19" s="59"/>
    </row>
    <row r="20" spans="1:22" s="44" customFormat="1" ht="30">
      <c r="A20" s="46" t="s">
        <v>114</v>
      </c>
      <c r="B20" s="43"/>
      <c r="C20" s="81" t="s">
        <v>122</v>
      </c>
      <c r="D20" s="81"/>
      <c r="E20" s="35">
        <v>30000000</v>
      </c>
      <c r="F20" s="35"/>
      <c r="G20" s="35">
        <v>270</v>
      </c>
      <c r="H20" s="35"/>
      <c r="I20" s="35">
        <v>0</v>
      </c>
      <c r="J20" s="35"/>
      <c r="K20" s="35">
        <v>0</v>
      </c>
      <c r="L20" s="35"/>
      <c r="M20" s="35">
        <v>0</v>
      </c>
      <c r="N20" s="35"/>
      <c r="O20" s="35">
        <v>8100000000</v>
      </c>
      <c r="P20" s="35"/>
      <c r="Q20" s="35">
        <v>0</v>
      </c>
      <c r="R20" s="35"/>
      <c r="S20" s="35">
        <f t="shared" si="0"/>
        <v>8100000000</v>
      </c>
      <c r="T20" s="141"/>
      <c r="U20" s="59"/>
      <c r="V20" s="59"/>
    </row>
    <row r="21" spans="1:22" s="44" customFormat="1" ht="30">
      <c r="A21" s="46" t="s">
        <v>117</v>
      </c>
      <c r="B21" s="43"/>
      <c r="C21" s="81" t="s">
        <v>128</v>
      </c>
      <c r="D21" s="81"/>
      <c r="E21" s="35">
        <v>6000000</v>
      </c>
      <c r="F21" s="35"/>
      <c r="G21" s="35">
        <v>4240</v>
      </c>
      <c r="H21" s="35"/>
      <c r="I21" s="35">
        <v>0</v>
      </c>
      <c r="J21" s="35"/>
      <c r="K21" s="35">
        <v>0</v>
      </c>
      <c r="L21" s="35"/>
      <c r="M21" s="35">
        <v>0</v>
      </c>
      <c r="N21" s="35"/>
      <c r="O21" s="35">
        <v>25440000000</v>
      </c>
      <c r="P21" s="35"/>
      <c r="Q21" s="35">
        <v>-528933602</v>
      </c>
      <c r="R21" s="35"/>
      <c r="S21" s="35">
        <f t="shared" si="0"/>
        <v>24911066398</v>
      </c>
      <c r="T21" s="141"/>
      <c r="U21" s="59"/>
    </row>
    <row r="22" spans="1:22" s="44" customFormat="1" ht="28.5" thickBot="1">
      <c r="A22" s="43"/>
      <c r="B22" s="43"/>
      <c r="C22" s="81"/>
      <c r="D22" s="81"/>
      <c r="E22" s="82"/>
      <c r="F22" s="43"/>
      <c r="G22" s="23"/>
      <c r="H22" s="43"/>
      <c r="I22" s="47">
        <f>SUM(I9:I21)</f>
        <v>12185501900</v>
      </c>
      <c r="J22" s="49" t="e">
        <f>SUM(#REF!)</f>
        <v>#REF!</v>
      </c>
      <c r="K22" s="47">
        <f>SUM(K9:K21)</f>
        <v>-617990343</v>
      </c>
      <c r="L22" s="49" t="e">
        <f>SUM(#REF!)</f>
        <v>#REF!</v>
      </c>
      <c r="M22" s="47">
        <f>SUM(M9:M21)</f>
        <v>11567511557</v>
      </c>
      <c r="N22" s="49" t="e">
        <f>SUM(#REF!)</f>
        <v>#REF!</v>
      </c>
      <c r="O22" s="47">
        <f>SUM(O9:O21)</f>
        <v>157855499100</v>
      </c>
      <c r="P22" s="49" t="e">
        <f>SUM(#REF!)</f>
        <v>#REF!</v>
      </c>
      <c r="Q22" s="47">
        <f>SUM(Q9:Q21)</f>
        <v>-1637459508</v>
      </c>
      <c r="R22" s="49" t="e">
        <f>SUM(#REF!)</f>
        <v>#REF!</v>
      </c>
      <c r="S22" s="47">
        <f>SUM(S9:S21)</f>
        <v>156218039592</v>
      </c>
      <c r="T22" s="150"/>
    </row>
    <row r="23" spans="1:22" s="44" customFormat="1" ht="30.75" thickTop="1">
      <c r="A23" s="46"/>
      <c r="B23" s="43"/>
      <c r="C23" s="81"/>
      <c r="D23" s="81"/>
      <c r="E23" s="82"/>
      <c r="F23" s="43"/>
      <c r="G23" s="23"/>
      <c r="H23" s="43"/>
      <c r="I23" s="23"/>
      <c r="J23" s="43"/>
      <c r="K23" s="23"/>
      <c r="L23" s="43"/>
      <c r="M23" s="48"/>
      <c r="N23" s="43"/>
      <c r="O23" s="127"/>
      <c r="P23" s="43"/>
      <c r="Q23" s="23"/>
      <c r="R23" s="43"/>
      <c r="S23" s="23"/>
    </row>
    <row r="24" spans="1:22" s="44" customFormat="1" ht="30">
      <c r="A24" s="46"/>
      <c r="B24" s="43"/>
      <c r="C24" s="81"/>
      <c r="D24" s="81"/>
      <c r="E24" s="82"/>
      <c r="F24" s="43"/>
      <c r="G24" s="23"/>
      <c r="H24" s="43"/>
      <c r="I24" s="23"/>
      <c r="J24" s="43"/>
      <c r="K24" s="23"/>
      <c r="L24" s="43"/>
      <c r="M24" s="48"/>
      <c r="N24" s="43"/>
      <c r="O24" s="23"/>
      <c r="P24" s="43"/>
      <c r="Q24" s="35"/>
      <c r="R24" s="43"/>
      <c r="S24" s="23"/>
    </row>
    <row r="25" spans="1:22" s="44" customFormat="1" ht="30">
      <c r="A25" s="46"/>
      <c r="B25" s="43"/>
      <c r="C25" s="81"/>
      <c r="D25" s="81"/>
      <c r="E25" s="83"/>
      <c r="F25" s="50"/>
      <c r="G25" s="49"/>
      <c r="H25" s="50"/>
      <c r="I25" s="49"/>
      <c r="J25" s="50"/>
      <c r="K25" s="35"/>
      <c r="L25" s="50"/>
      <c r="M25" s="51"/>
      <c r="N25" s="50"/>
      <c r="O25" s="49"/>
      <c r="P25" s="50"/>
      <c r="Q25" s="49"/>
      <c r="R25" s="50"/>
      <c r="S25" s="49"/>
    </row>
    <row r="26" spans="1:22" s="44" customFormat="1" ht="30">
      <c r="A26" s="46"/>
      <c r="B26" s="43"/>
      <c r="C26" s="81"/>
      <c r="D26" s="81"/>
      <c r="E26" s="82"/>
      <c r="F26" s="43"/>
      <c r="G26" s="23"/>
      <c r="H26" s="43"/>
      <c r="I26" s="23"/>
      <c r="J26" s="43"/>
      <c r="K26" s="23"/>
      <c r="L26" s="43"/>
      <c r="M26" s="48"/>
      <c r="N26" s="43"/>
      <c r="O26" s="23"/>
      <c r="P26" s="43"/>
      <c r="Q26" s="23"/>
      <c r="R26" s="43"/>
      <c r="S26" s="23"/>
    </row>
    <row r="27" spans="1:22" s="44" customFormat="1" ht="30">
      <c r="A27" s="46"/>
      <c r="B27" s="43"/>
      <c r="C27" s="81"/>
      <c r="D27" s="81"/>
      <c r="E27" s="82"/>
      <c r="F27" s="43"/>
      <c r="G27" s="23"/>
      <c r="H27" s="43"/>
      <c r="I27" s="23"/>
      <c r="J27" s="43"/>
      <c r="K27" s="23"/>
      <c r="L27" s="43"/>
      <c r="M27" s="48"/>
      <c r="N27" s="43"/>
      <c r="O27" s="23"/>
      <c r="P27" s="43"/>
      <c r="Q27" s="23"/>
      <c r="R27" s="43"/>
      <c r="S27" s="23"/>
    </row>
    <row r="28" spans="1:22" s="44" customFormat="1">
      <c r="A28" s="43"/>
      <c r="B28" s="43"/>
      <c r="C28" s="81"/>
      <c r="D28" s="81"/>
      <c r="E28" s="83"/>
      <c r="F28" s="50"/>
      <c r="G28" s="50"/>
      <c r="H28" s="50"/>
      <c r="I28" s="50"/>
      <c r="J28" s="50"/>
      <c r="K28" s="49"/>
      <c r="L28" s="50"/>
      <c r="M28" s="51"/>
      <c r="N28" s="50"/>
      <c r="O28" s="49"/>
      <c r="P28" s="50"/>
      <c r="Q28" s="49"/>
      <c r="R28" s="50"/>
      <c r="S28" s="49"/>
    </row>
    <row r="29" spans="1:22" s="44" customFormat="1">
      <c r="A29" s="43"/>
      <c r="B29" s="43"/>
      <c r="C29" s="81"/>
      <c r="D29" s="81"/>
      <c r="E29" s="81"/>
      <c r="F29" s="43"/>
      <c r="G29" s="43"/>
      <c r="H29" s="43"/>
      <c r="I29" s="43"/>
      <c r="J29" s="43"/>
      <c r="K29" s="23"/>
      <c r="L29" s="43"/>
      <c r="M29" s="48"/>
      <c r="N29" s="43"/>
      <c r="O29" s="43"/>
      <c r="P29" s="43"/>
      <c r="Q29" s="43"/>
      <c r="R29" s="43"/>
      <c r="S29" s="43"/>
    </row>
    <row r="30" spans="1:22" s="44" customFormat="1">
      <c r="A30" s="43"/>
      <c r="B30" s="43"/>
      <c r="C30" s="81"/>
      <c r="D30" s="81"/>
      <c r="E30" s="81"/>
      <c r="F30" s="43"/>
      <c r="G30" s="43"/>
      <c r="H30" s="43"/>
      <c r="I30" s="43"/>
      <c r="J30" s="43"/>
      <c r="K30" s="23"/>
      <c r="L30" s="43"/>
      <c r="M30" s="48"/>
      <c r="N30" s="43"/>
      <c r="O30" s="43"/>
      <c r="P30" s="43"/>
      <c r="Q30" s="43"/>
      <c r="R30" s="43"/>
      <c r="S30" s="43"/>
    </row>
    <row r="31" spans="1:22" s="44" customFormat="1">
      <c r="A31" s="43"/>
      <c r="B31" s="43"/>
      <c r="C31" s="81"/>
      <c r="D31" s="81"/>
      <c r="E31" s="81"/>
      <c r="F31" s="43"/>
      <c r="G31" s="43"/>
      <c r="H31" s="43"/>
      <c r="I31" s="43"/>
      <c r="J31" s="43"/>
      <c r="K31" s="23"/>
      <c r="L31" s="43"/>
      <c r="M31" s="48"/>
      <c r="N31" s="43"/>
      <c r="O31" s="43"/>
      <c r="P31" s="43"/>
      <c r="Q31" s="43"/>
      <c r="R31" s="43"/>
      <c r="S31" s="43"/>
    </row>
    <row r="32" spans="1:22" s="44" customFormat="1">
      <c r="A32" s="43"/>
      <c r="B32" s="43"/>
      <c r="C32" s="81"/>
      <c r="D32" s="81"/>
      <c r="E32" s="81"/>
      <c r="F32" s="43"/>
      <c r="G32" s="43"/>
      <c r="H32" s="43"/>
      <c r="I32" s="43"/>
      <c r="J32" s="43"/>
      <c r="K32" s="43"/>
      <c r="L32" s="43"/>
      <c r="M32" s="48"/>
      <c r="N32" s="43"/>
      <c r="O32" s="43"/>
      <c r="P32" s="43"/>
      <c r="Q32" s="43"/>
      <c r="R32" s="43"/>
      <c r="S32" s="43"/>
    </row>
    <row r="33" spans="1:19" s="44" customFormat="1">
      <c r="A33" s="43"/>
      <c r="B33" s="43"/>
      <c r="C33" s="81"/>
      <c r="D33" s="81"/>
      <c r="E33" s="81"/>
      <c r="F33" s="43"/>
      <c r="G33" s="43"/>
      <c r="H33" s="43"/>
      <c r="I33" s="43"/>
      <c r="J33" s="43"/>
      <c r="K33" s="43"/>
      <c r="L33" s="43"/>
      <c r="M33" s="48"/>
      <c r="N33" s="43"/>
      <c r="O33" s="43"/>
      <c r="P33" s="43"/>
      <c r="Q33" s="43"/>
      <c r="R33" s="43"/>
      <c r="S33" s="43"/>
    </row>
    <row r="34" spans="1:19" s="44" customFormat="1">
      <c r="A34" s="43"/>
      <c r="B34" s="43"/>
      <c r="C34" s="81"/>
      <c r="D34" s="81"/>
      <c r="E34" s="81"/>
      <c r="F34" s="43"/>
      <c r="G34" s="43"/>
      <c r="H34" s="43"/>
      <c r="I34" s="43"/>
      <c r="J34" s="43"/>
      <c r="K34" s="43"/>
      <c r="L34" s="43"/>
      <c r="M34" s="48"/>
      <c r="N34" s="43"/>
      <c r="O34" s="43"/>
      <c r="P34" s="43"/>
      <c r="Q34" s="43"/>
      <c r="R34" s="43"/>
      <c r="S34" s="43"/>
    </row>
    <row r="35" spans="1:19">
      <c r="M35" s="48"/>
    </row>
    <row r="36" spans="1:19">
      <c r="M36" s="48"/>
    </row>
    <row r="37" spans="1:19">
      <c r="M37" s="48"/>
    </row>
    <row r="38" spans="1:19">
      <c r="M38" s="48"/>
    </row>
    <row r="39" spans="1:19">
      <c r="M39" s="48"/>
    </row>
    <row r="40" spans="1:19">
      <c r="M40" s="48"/>
    </row>
    <row r="41" spans="1:19">
      <c r="M41" s="48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5"/>
  <sheetViews>
    <sheetView rightToLeft="1" view="pageBreakPreview" zoomScale="50" zoomScaleNormal="100" zoomScaleSheetLayoutView="50" workbookViewId="0">
      <selection activeCell="M17" sqref="M17"/>
    </sheetView>
  </sheetViews>
  <sheetFormatPr defaultColWidth="9.140625" defaultRowHeight="27.75"/>
  <cols>
    <col min="1" max="1" width="48.5703125" style="110" bestFit="1" customWidth="1"/>
    <col min="2" max="2" width="1" style="110" customWidth="1"/>
    <col min="3" max="3" width="21.140625" style="111" bestFit="1" customWidth="1"/>
    <col min="4" max="4" width="1" style="110" customWidth="1"/>
    <col min="5" max="5" width="29.85546875" style="110" bestFit="1" customWidth="1"/>
    <col min="6" max="6" width="1" style="110" customWidth="1"/>
    <col min="7" max="7" width="33.42578125" style="110" customWidth="1"/>
    <col min="8" max="8" width="1" style="110" customWidth="1"/>
    <col min="9" max="9" width="28.85546875" style="110" customWidth="1"/>
    <col min="10" max="10" width="1" style="110" customWidth="1"/>
    <col min="11" max="11" width="21.7109375" style="111" customWidth="1"/>
    <col min="12" max="12" width="1" style="110" customWidth="1"/>
    <col min="13" max="13" width="30.85546875" style="110" customWidth="1"/>
    <col min="14" max="14" width="1" style="110" customWidth="1"/>
    <col min="15" max="15" width="32.5703125" style="110" bestFit="1" customWidth="1"/>
    <col min="16" max="16" width="1" style="110" customWidth="1"/>
    <col min="17" max="17" width="30.5703125" style="112" customWidth="1"/>
    <col min="18" max="18" width="1" style="110" customWidth="1"/>
    <col min="19" max="19" width="17.28515625" style="110" bestFit="1" customWidth="1"/>
    <col min="20" max="20" width="13" style="110" bestFit="1" customWidth="1"/>
    <col min="21" max="21" width="30" style="110" customWidth="1"/>
    <col min="22" max="22" width="22.7109375" style="110" bestFit="1" customWidth="1"/>
    <col min="23" max="16384" width="9.140625" style="110"/>
  </cols>
  <sheetData>
    <row r="1" spans="1:22" s="106" customFormat="1" ht="33.75">
      <c r="C1" s="107"/>
      <c r="K1" s="107"/>
      <c r="Q1" s="108"/>
    </row>
    <row r="2" spans="1:22" s="109" customFormat="1" ht="42.75">
      <c r="A2" s="205" t="s">
        <v>67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22" s="109" customFormat="1" ht="42.75">
      <c r="A3" s="205" t="s">
        <v>29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22" s="109" customFormat="1" ht="42.75">
      <c r="A4" s="205" t="str">
        <f>'درآمد سود سهام '!A4:S4</f>
        <v>برای ماه منتهی به 1401/07/30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</row>
    <row r="5" spans="1:22" s="106" customFormat="1" ht="36">
      <c r="A5" s="180"/>
      <c r="B5" s="180"/>
      <c r="C5" s="180"/>
      <c r="D5" s="180"/>
      <c r="E5" s="180"/>
      <c r="F5" s="180"/>
      <c r="G5" s="151"/>
      <c r="H5" s="180"/>
      <c r="I5" s="180"/>
      <c r="J5" s="180"/>
      <c r="K5" s="180"/>
      <c r="L5" s="180"/>
      <c r="M5" s="180"/>
      <c r="N5" s="180"/>
      <c r="O5" s="180"/>
      <c r="P5" s="180"/>
      <c r="Q5" s="53"/>
    </row>
    <row r="6" spans="1:22" ht="40.5">
      <c r="A6" s="206" t="s">
        <v>78</v>
      </c>
      <c r="B6" s="206"/>
      <c r="C6" s="206"/>
      <c r="D6" s="206"/>
      <c r="E6" s="206"/>
      <c r="F6" s="206"/>
      <c r="G6" s="206"/>
      <c r="H6" s="206"/>
      <c r="I6" s="206"/>
    </row>
    <row r="7" spans="1:22" s="63" customFormat="1" ht="34.5" thickBot="1">
      <c r="A7" s="204" t="s">
        <v>3</v>
      </c>
      <c r="C7" s="203" t="s">
        <v>146</v>
      </c>
      <c r="D7" s="203" t="s">
        <v>31</v>
      </c>
      <c r="E7" s="203" t="s">
        <v>31</v>
      </c>
      <c r="F7" s="203" t="s">
        <v>31</v>
      </c>
      <c r="G7" s="203" t="s">
        <v>31</v>
      </c>
      <c r="H7" s="203" t="s">
        <v>31</v>
      </c>
      <c r="I7" s="203" t="s">
        <v>31</v>
      </c>
      <c r="K7" s="203" t="s">
        <v>145</v>
      </c>
      <c r="L7" s="203" t="s">
        <v>32</v>
      </c>
      <c r="M7" s="203" t="s">
        <v>32</v>
      </c>
      <c r="N7" s="203" t="s">
        <v>32</v>
      </c>
      <c r="O7" s="203" t="s">
        <v>32</v>
      </c>
      <c r="P7" s="203" t="s">
        <v>32</v>
      </c>
      <c r="Q7" s="203" t="s">
        <v>32</v>
      </c>
    </row>
    <row r="8" spans="1:22" s="113" customFormat="1" ht="66" customHeight="1" thickBot="1">
      <c r="A8" s="203" t="s">
        <v>3</v>
      </c>
      <c r="C8" s="219" t="s">
        <v>6</v>
      </c>
      <c r="E8" s="219" t="s">
        <v>45</v>
      </c>
      <c r="G8" s="219" t="s">
        <v>46</v>
      </c>
      <c r="I8" s="219" t="s">
        <v>48</v>
      </c>
      <c r="K8" s="219" t="s">
        <v>6</v>
      </c>
      <c r="M8" s="219" t="s">
        <v>45</v>
      </c>
      <c r="O8" s="219" t="s">
        <v>46</v>
      </c>
      <c r="Q8" s="220" t="s">
        <v>48</v>
      </c>
    </row>
    <row r="9" spans="1:22" s="63" customFormat="1" ht="40.5" customHeight="1">
      <c r="A9" s="46" t="s">
        <v>88</v>
      </c>
      <c r="B9" s="43"/>
      <c r="C9" s="153">
        <v>2240045</v>
      </c>
      <c r="D9" s="153"/>
      <c r="E9" s="153">
        <v>29893455575</v>
      </c>
      <c r="F9" s="153"/>
      <c r="G9" s="153">
        <v>29022235107</v>
      </c>
      <c r="H9" s="153"/>
      <c r="I9" s="153">
        <v>871220468</v>
      </c>
      <c r="J9" s="153"/>
      <c r="K9" s="153">
        <v>5740045</v>
      </c>
      <c r="L9" s="153"/>
      <c r="M9" s="153">
        <v>78849601697</v>
      </c>
      <c r="N9" s="153"/>
      <c r="O9" s="153">
        <v>74368566460</v>
      </c>
      <c r="P9" s="153"/>
      <c r="Q9" s="153">
        <v>4481035237</v>
      </c>
      <c r="S9" s="171"/>
      <c r="T9" s="142"/>
      <c r="U9" s="142"/>
      <c r="V9" s="69"/>
    </row>
    <row r="10" spans="1:22" s="63" customFormat="1" ht="40.5" customHeight="1">
      <c r="A10" s="46" t="s">
        <v>85</v>
      </c>
      <c r="B10" s="43"/>
      <c r="C10" s="153">
        <v>240430</v>
      </c>
      <c r="D10" s="153"/>
      <c r="E10" s="153">
        <v>16325749760</v>
      </c>
      <c r="F10" s="153"/>
      <c r="G10" s="153">
        <v>15281137991</v>
      </c>
      <c r="H10" s="153"/>
      <c r="I10" s="153">
        <v>1044611769</v>
      </c>
      <c r="J10" s="153"/>
      <c r="K10" s="153">
        <v>1240430</v>
      </c>
      <c r="L10" s="153"/>
      <c r="M10" s="153">
        <v>88547292335</v>
      </c>
      <c r="N10" s="153"/>
      <c r="O10" s="153">
        <v>77637894478</v>
      </c>
      <c r="P10" s="153"/>
      <c r="Q10" s="153">
        <v>10909397857</v>
      </c>
      <c r="S10" s="171"/>
      <c r="T10" s="142"/>
      <c r="U10" s="142"/>
      <c r="V10" s="69"/>
    </row>
    <row r="11" spans="1:22" s="63" customFormat="1" ht="40.5" customHeight="1">
      <c r="A11" s="46" t="s">
        <v>124</v>
      </c>
      <c r="B11" s="43"/>
      <c r="C11" s="153">
        <v>432733</v>
      </c>
      <c r="D11" s="153"/>
      <c r="E11" s="153">
        <v>5369426795</v>
      </c>
      <c r="F11" s="153"/>
      <c r="G11" s="153">
        <v>5430644644</v>
      </c>
      <c r="H11" s="153"/>
      <c r="I11" s="153">
        <v>-61217849</v>
      </c>
      <c r="J11" s="153"/>
      <c r="K11" s="153">
        <v>632733</v>
      </c>
      <c r="L11" s="153"/>
      <c r="M11" s="153">
        <v>7971299895</v>
      </c>
      <c r="N11" s="153"/>
      <c r="O11" s="153">
        <v>7940573236</v>
      </c>
      <c r="P11" s="153"/>
      <c r="Q11" s="153">
        <v>30726659</v>
      </c>
      <c r="S11" s="171"/>
      <c r="T11" s="142"/>
      <c r="U11" s="142"/>
      <c r="V11" s="69"/>
    </row>
    <row r="12" spans="1:22" s="63" customFormat="1" ht="40.5" customHeight="1">
      <c r="A12" s="46" t="s">
        <v>120</v>
      </c>
      <c r="B12" s="43"/>
      <c r="C12" s="153">
        <v>650000</v>
      </c>
      <c r="D12" s="153"/>
      <c r="E12" s="153">
        <v>11680679168</v>
      </c>
      <c r="F12" s="153"/>
      <c r="G12" s="153">
        <v>14512240358</v>
      </c>
      <c r="H12" s="153"/>
      <c r="I12" s="153">
        <v>-2831561190</v>
      </c>
      <c r="J12" s="153"/>
      <c r="K12" s="153">
        <v>650000</v>
      </c>
      <c r="L12" s="153"/>
      <c r="M12" s="153">
        <v>11680679168</v>
      </c>
      <c r="N12" s="153"/>
      <c r="O12" s="153">
        <v>14512240358</v>
      </c>
      <c r="P12" s="153"/>
      <c r="Q12" s="153">
        <v>-2831561190</v>
      </c>
      <c r="S12" s="171"/>
      <c r="T12" s="142"/>
      <c r="U12" s="142"/>
      <c r="V12" s="69"/>
    </row>
    <row r="13" spans="1:22" s="63" customFormat="1" ht="40.5" customHeight="1">
      <c r="A13" s="46" t="s">
        <v>100</v>
      </c>
      <c r="B13" s="43"/>
      <c r="C13" s="153">
        <v>788220</v>
      </c>
      <c r="D13" s="153"/>
      <c r="E13" s="153">
        <v>11988820703</v>
      </c>
      <c r="F13" s="153"/>
      <c r="G13" s="153">
        <v>13600018943</v>
      </c>
      <c r="H13" s="153"/>
      <c r="I13" s="153">
        <v>-1611198240</v>
      </c>
      <c r="J13" s="153"/>
      <c r="K13" s="153">
        <v>6488220</v>
      </c>
      <c r="L13" s="153"/>
      <c r="M13" s="153">
        <v>133538676897</v>
      </c>
      <c r="N13" s="153"/>
      <c r="O13" s="153">
        <v>111940904035</v>
      </c>
      <c r="P13" s="153"/>
      <c r="Q13" s="153">
        <v>21597772862</v>
      </c>
      <c r="S13" s="171"/>
      <c r="T13" s="142"/>
      <c r="U13" s="142"/>
      <c r="V13" s="69"/>
    </row>
    <row r="14" spans="1:22" s="63" customFormat="1" ht="40.5" customHeight="1">
      <c r="A14" s="46" t="s">
        <v>137</v>
      </c>
      <c r="B14" s="43"/>
      <c r="C14" s="153">
        <v>282187</v>
      </c>
      <c r="D14" s="153"/>
      <c r="E14" s="153">
        <v>1567527636</v>
      </c>
      <c r="F14" s="153"/>
      <c r="G14" s="153">
        <v>1728304613</v>
      </c>
      <c r="H14" s="153"/>
      <c r="I14" s="153">
        <v>-160776977</v>
      </c>
      <c r="J14" s="153"/>
      <c r="K14" s="153">
        <v>282187</v>
      </c>
      <c r="L14" s="153"/>
      <c r="M14" s="153">
        <v>1567527636</v>
      </c>
      <c r="N14" s="153"/>
      <c r="O14" s="153">
        <v>1728304613</v>
      </c>
      <c r="P14" s="153"/>
      <c r="Q14" s="153">
        <v>-160776977</v>
      </c>
      <c r="S14" s="171"/>
      <c r="T14" s="142"/>
      <c r="U14" s="142"/>
      <c r="V14" s="69"/>
    </row>
    <row r="15" spans="1:22" s="63" customFormat="1" ht="40.5" customHeight="1">
      <c r="A15" s="46" t="s">
        <v>119</v>
      </c>
      <c r="B15" s="43"/>
      <c r="C15" s="153">
        <v>2500072</v>
      </c>
      <c r="D15" s="153"/>
      <c r="E15" s="153">
        <v>17205334662</v>
      </c>
      <c r="F15" s="153"/>
      <c r="G15" s="153">
        <v>21390380138</v>
      </c>
      <c r="H15" s="153"/>
      <c r="I15" s="153">
        <v>-4185045476</v>
      </c>
      <c r="J15" s="153"/>
      <c r="K15" s="153">
        <v>7500072</v>
      </c>
      <c r="L15" s="153"/>
      <c r="M15" s="153">
        <v>63838933411</v>
      </c>
      <c r="N15" s="153"/>
      <c r="O15" s="153">
        <v>60611568769</v>
      </c>
      <c r="P15" s="153"/>
      <c r="Q15" s="153">
        <v>3227364642</v>
      </c>
      <c r="S15" s="171"/>
      <c r="T15" s="142"/>
      <c r="U15" s="142"/>
      <c r="V15" s="69"/>
    </row>
    <row r="16" spans="1:22" s="63" customFormat="1" ht="40.5" customHeight="1">
      <c r="A16" s="46" t="s">
        <v>84</v>
      </c>
      <c r="B16" s="43"/>
      <c r="C16" s="153">
        <v>350000</v>
      </c>
      <c r="D16" s="153"/>
      <c r="E16" s="153">
        <v>64507355576</v>
      </c>
      <c r="F16" s="153"/>
      <c r="G16" s="153">
        <v>59539804547</v>
      </c>
      <c r="H16" s="153"/>
      <c r="I16" s="153">
        <v>4967551029</v>
      </c>
      <c r="J16" s="153"/>
      <c r="K16" s="153">
        <v>1300000</v>
      </c>
      <c r="L16" s="153"/>
      <c r="M16" s="153">
        <v>239640007291</v>
      </c>
      <c r="N16" s="153"/>
      <c r="O16" s="153">
        <v>221226856981</v>
      </c>
      <c r="P16" s="153"/>
      <c r="Q16" s="153">
        <v>18413150310</v>
      </c>
      <c r="S16" s="171"/>
      <c r="T16" s="142"/>
      <c r="U16" s="142"/>
      <c r="V16" s="69"/>
    </row>
    <row r="17" spans="1:22" s="63" customFormat="1" ht="40.5" customHeight="1">
      <c r="A17" s="46" t="s">
        <v>93</v>
      </c>
      <c r="B17" s="43"/>
      <c r="C17" s="153">
        <v>273363</v>
      </c>
      <c r="D17" s="153"/>
      <c r="E17" s="153">
        <v>8410232012</v>
      </c>
      <c r="F17" s="153"/>
      <c r="G17" s="153">
        <v>6854346171</v>
      </c>
      <c r="H17" s="153"/>
      <c r="I17" s="153">
        <v>1555885841</v>
      </c>
      <c r="J17" s="153"/>
      <c r="K17" s="153">
        <v>1973363</v>
      </c>
      <c r="L17" s="153"/>
      <c r="M17" s="153">
        <v>66080651416</v>
      </c>
      <c r="N17" s="153"/>
      <c r="O17" s="153">
        <v>49287023436</v>
      </c>
      <c r="P17" s="153"/>
      <c r="Q17" s="153">
        <v>16793627980</v>
      </c>
      <c r="S17" s="171"/>
      <c r="T17" s="142"/>
      <c r="U17" s="142"/>
      <c r="V17" s="69"/>
    </row>
    <row r="18" spans="1:22" s="63" customFormat="1" ht="40.5" customHeight="1">
      <c r="A18" s="46" t="s">
        <v>87</v>
      </c>
      <c r="B18" s="43"/>
      <c r="C18" s="153">
        <v>288633</v>
      </c>
      <c r="D18" s="153"/>
      <c r="E18" s="153">
        <v>4589201070</v>
      </c>
      <c r="F18" s="153"/>
      <c r="G18" s="153">
        <v>4914864788</v>
      </c>
      <c r="H18" s="153"/>
      <c r="I18" s="153">
        <v>-325663718</v>
      </c>
      <c r="J18" s="153"/>
      <c r="K18" s="153">
        <v>588633</v>
      </c>
      <c r="L18" s="153"/>
      <c r="M18" s="153">
        <v>11215675172</v>
      </c>
      <c r="N18" s="153"/>
      <c r="O18" s="153">
        <v>10023287748</v>
      </c>
      <c r="P18" s="153"/>
      <c r="Q18" s="153">
        <v>1192387424</v>
      </c>
      <c r="S18" s="171"/>
      <c r="T18" s="142"/>
      <c r="U18" s="142"/>
      <c r="V18" s="69"/>
    </row>
    <row r="19" spans="1:22" s="63" customFormat="1" ht="40.5" customHeight="1">
      <c r="A19" s="46" t="s">
        <v>89</v>
      </c>
      <c r="B19" s="43"/>
      <c r="C19" s="153">
        <v>1130252</v>
      </c>
      <c r="D19" s="153"/>
      <c r="E19" s="153">
        <v>24124438468</v>
      </c>
      <c r="F19" s="153"/>
      <c r="G19" s="153">
        <v>26303012312</v>
      </c>
      <c r="H19" s="153"/>
      <c r="I19" s="153">
        <v>-2178573844</v>
      </c>
      <c r="J19" s="153"/>
      <c r="K19" s="153">
        <v>2464208</v>
      </c>
      <c r="L19" s="153"/>
      <c r="M19" s="153">
        <v>57885274736</v>
      </c>
      <c r="N19" s="153"/>
      <c r="O19" s="153">
        <v>57366737326</v>
      </c>
      <c r="P19" s="153"/>
      <c r="Q19" s="153">
        <v>518537410</v>
      </c>
      <c r="S19" s="171"/>
      <c r="T19" s="142"/>
      <c r="U19" s="142"/>
      <c r="V19" s="69"/>
    </row>
    <row r="20" spans="1:22" s="63" customFormat="1" ht="40.5" customHeight="1">
      <c r="A20" s="46" t="s">
        <v>91</v>
      </c>
      <c r="B20" s="43"/>
      <c r="C20" s="153">
        <v>922271</v>
      </c>
      <c r="D20" s="153"/>
      <c r="E20" s="153">
        <v>11318126750</v>
      </c>
      <c r="F20" s="153"/>
      <c r="G20" s="153">
        <v>15738018886</v>
      </c>
      <c r="H20" s="153"/>
      <c r="I20" s="153">
        <v>-4419892136</v>
      </c>
      <c r="J20" s="153"/>
      <c r="K20" s="153">
        <v>3522271</v>
      </c>
      <c r="L20" s="153"/>
      <c r="M20" s="153">
        <v>60172477428</v>
      </c>
      <c r="N20" s="153"/>
      <c r="O20" s="153">
        <v>60502078494</v>
      </c>
      <c r="P20" s="153"/>
      <c r="Q20" s="153">
        <v>-329601066</v>
      </c>
      <c r="S20" s="171"/>
      <c r="T20" s="142"/>
      <c r="U20" s="142"/>
      <c r="V20" s="69"/>
    </row>
    <row r="21" spans="1:22" s="63" customFormat="1" ht="40.5" customHeight="1">
      <c r="A21" s="46" t="s">
        <v>135</v>
      </c>
      <c r="B21" s="43"/>
      <c r="C21" s="153">
        <v>639686</v>
      </c>
      <c r="D21" s="153"/>
      <c r="E21" s="153">
        <v>14893183498</v>
      </c>
      <c r="F21" s="153"/>
      <c r="G21" s="153">
        <v>15689738450</v>
      </c>
      <c r="H21" s="153"/>
      <c r="I21" s="153">
        <v>-796554952</v>
      </c>
      <c r="J21" s="153"/>
      <c r="K21" s="153">
        <v>700000</v>
      </c>
      <c r="L21" s="153"/>
      <c r="M21" s="153">
        <v>16338324043</v>
      </c>
      <c r="N21" s="153"/>
      <c r="O21" s="153">
        <v>17169075007</v>
      </c>
      <c r="P21" s="153"/>
      <c r="Q21" s="153">
        <v>-830750964</v>
      </c>
      <c r="S21" s="171"/>
      <c r="T21" s="142"/>
      <c r="U21" s="142"/>
      <c r="V21" s="69"/>
    </row>
    <row r="22" spans="1:22" s="63" customFormat="1" ht="40.5" customHeight="1">
      <c r="A22" s="46" t="s">
        <v>103</v>
      </c>
      <c r="B22" s="43"/>
      <c r="C22" s="153">
        <v>5909515</v>
      </c>
      <c r="D22" s="153"/>
      <c r="E22" s="153">
        <v>22394393406</v>
      </c>
      <c r="F22" s="153"/>
      <c r="G22" s="153">
        <v>22917838714</v>
      </c>
      <c r="H22" s="153"/>
      <c r="I22" s="153">
        <v>-523445308</v>
      </c>
      <c r="J22" s="153"/>
      <c r="K22" s="153">
        <v>6509515</v>
      </c>
      <c r="L22" s="153"/>
      <c r="M22" s="153">
        <v>25984276577</v>
      </c>
      <c r="N22" s="153"/>
      <c r="O22" s="153">
        <v>26174346529</v>
      </c>
      <c r="P22" s="153"/>
      <c r="Q22" s="153">
        <v>-190069952</v>
      </c>
      <c r="S22" s="171"/>
      <c r="T22" s="142"/>
      <c r="U22" s="142"/>
      <c r="V22" s="69"/>
    </row>
    <row r="23" spans="1:22" s="63" customFormat="1" ht="40.5" customHeight="1">
      <c r="A23" s="46" t="s">
        <v>117</v>
      </c>
      <c r="B23" s="43"/>
      <c r="C23" s="153">
        <v>302644</v>
      </c>
      <c r="D23" s="153"/>
      <c r="E23" s="153">
        <v>4889771872</v>
      </c>
      <c r="F23" s="153"/>
      <c r="G23" s="153">
        <v>5623409140</v>
      </c>
      <c r="H23" s="153"/>
      <c r="I23" s="153">
        <v>-733637268</v>
      </c>
      <c r="J23" s="153"/>
      <c r="K23" s="153">
        <v>586861</v>
      </c>
      <c r="L23" s="153"/>
      <c r="M23" s="153">
        <v>14141351286</v>
      </c>
      <c r="N23" s="153"/>
      <c r="O23" s="153">
        <v>13180694774</v>
      </c>
      <c r="P23" s="153"/>
      <c r="Q23" s="153">
        <v>960656512</v>
      </c>
      <c r="S23" s="171"/>
      <c r="T23" s="142"/>
      <c r="U23" s="142"/>
      <c r="V23" s="69"/>
    </row>
    <row r="24" spans="1:22" s="63" customFormat="1" ht="40.5" customHeight="1">
      <c r="A24" s="46" t="s">
        <v>134</v>
      </c>
      <c r="B24" s="43"/>
      <c r="C24" s="153">
        <v>96005</v>
      </c>
      <c r="D24" s="153"/>
      <c r="E24" s="153">
        <v>84102967</v>
      </c>
      <c r="F24" s="153"/>
      <c r="G24" s="153">
        <v>93193001</v>
      </c>
      <c r="H24" s="153"/>
      <c r="I24" s="153">
        <v>-9090034</v>
      </c>
      <c r="J24" s="153"/>
      <c r="K24" s="153">
        <v>33496005</v>
      </c>
      <c r="L24" s="153"/>
      <c r="M24" s="153">
        <v>30345827255</v>
      </c>
      <c r="N24" s="153"/>
      <c r="O24" s="153">
        <v>32514902953</v>
      </c>
      <c r="P24" s="153"/>
      <c r="Q24" s="153">
        <v>-2169075698</v>
      </c>
      <c r="S24" s="171"/>
      <c r="T24" s="142"/>
      <c r="U24" s="142"/>
      <c r="V24" s="69"/>
    </row>
    <row r="25" spans="1:22" s="63" customFormat="1" ht="40.5" customHeight="1">
      <c r="A25" s="46" t="s">
        <v>123</v>
      </c>
      <c r="B25" s="43"/>
      <c r="C25" s="153">
        <v>0</v>
      </c>
      <c r="D25" s="153"/>
      <c r="E25" s="153">
        <v>0</v>
      </c>
      <c r="F25" s="153"/>
      <c r="G25" s="153">
        <v>0</v>
      </c>
      <c r="H25" s="153"/>
      <c r="I25" s="153">
        <v>0</v>
      </c>
      <c r="J25" s="153"/>
      <c r="K25" s="153">
        <v>5800000</v>
      </c>
      <c r="L25" s="153"/>
      <c r="M25" s="153">
        <v>23085419649</v>
      </c>
      <c r="N25" s="153"/>
      <c r="O25" s="153">
        <v>23280568190</v>
      </c>
      <c r="P25" s="153"/>
      <c r="Q25" s="153">
        <v>-195148541</v>
      </c>
      <c r="S25" s="171"/>
      <c r="T25" s="142"/>
      <c r="U25" s="142"/>
      <c r="V25" s="69"/>
    </row>
    <row r="26" spans="1:22" s="63" customFormat="1" ht="40.5" customHeight="1">
      <c r="A26" s="46" t="s">
        <v>90</v>
      </c>
      <c r="B26" s="43"/>
      <c r="C26" s="153">
        <v>0</v>
      </c>
      <c r="D26" s="153"/>
      <c r="E26" s="153">
        <v>0</v>
      </c>
      <c r="F26" s="153"/>
      <c r="G26" s="153">
        <v>0</v>
      </c>
      <c r="H26" s="153"/>
      <c r="I26" s="153">
        <v>0</v>
      </c>
      <c r="J26" s="153"/>
      <c r="K26" s="153">
        <v>1200000</v>
      </c>
      <c r="L26" s="153"/>
      <c r="M26" s="153">
        <v>18936055294</v>
      </c>
      <c r="N26" s="153"/>
      <c r="O26" s="153">
        <v>16568825400</v>
      </c>
      <c r="P26" s="153"/>
      <c r="Q26" s="153">
        <v>2367229894</v>
      </c>
      <c r="S26" s="171"/>
      <c r="T26" s="142"/>
      <c r="U26" s="142"/>
      <c r="V26" s="69"/>
    </row>
    <row r="27" spans="1:22" s="63" customFormat="1" ht="40.5" customHeight="1">
      <c r="A27" s="46" t="s">
        <v>86</v>
      </c>
      <c r="B27" s="43"/>
      <c r="C27" s="153">
        <v>0</v>
      </c>
      <c r="D27" s="153"/>
      <c r="E27" s="153">
        <v>0</v>
      </c>
      <c r="F27" s="153"/>
      <c r="G27" s="153">
        <v>0</v>
      </c>
      <c r="H27" s="153"/>
      <c r="I27" s="153">
        <v>0</v>
      </c>
      <c r="J27" s="153"/>
      <c r="K27" s="153">
        <v>4000000</v>
      </c>
      <c r="L27" s="153"/>
      <c r="M27" s="153">
        <v>73304667755</v>
      </c>
      <c r="N27" s="153"/>
      <c r="O27" s="153">
        <v>57456090000</v>
      </c>
      <c r="P27" s="153"/>
      <c r="Q27" s="153">
        <v>15848577755</v>
      </c>
      <c r="S27" s="171"/>
      <c r="T27" s="142"/>
      <c r="U27" s="142"/>
      <c r="V27" s="69"/>
    </row>
    <row r="28" spans="1:22" s="63" customFormat="1" ht="40.5" customHeight="1">
      <c r="A28" s="46" t="s">
        <v>112</v>
      </c>
      <c r="B28" s="43"/>
      <c r="C28" s="153">
        <v>0</v>
      </c>
      <c r="D28" s="153"/>
      <c r="E28" s="153">
        <v>0</v>
      </c>
      <c r="F28" s="153"/>
      <c r="G28" s="153">
        <v>0</v>
      </c>
      <c r="H28" s="153"/>
      <c r="I28" s="153">
        <v>0</v>
      </c>
      <c r="J28" s="153"/>
      <c r="K28" s="153">
        <v>3000000</v>
      </c>
      <c r="L28" s="153"/>
      <c r="M28" s="153">
        <v>17287875821</v>
      </c>
      <c r="N28" s="153"/>
      <c r="O28" s="153">
        <v>16706022433</v>
      </c>
      <c r="P28" s="153"/>
      <c r="Q28" s="153">
        <v>581853388</v>
      </c>
      <c r="S28" s="171"/>
      <c r="T28" s="142"/>
      <c r="U28" s="142"/>
      <c r="V28" s="69"/>
    </row>
    <row r="29" spans="1:22" s="63" customFormat="1" ht="40.5" customHeight="1">
      <c r="A29" s="46" t="s">
        <v>99</v>
      </c>
      <c r="B29" s="43"/>
      <c r="C29" s="153">
        <v>0</v>
      </c>
      <c r="D29" s="153"/>
      <c r="E29" s="153">
        <v>0</v>
      </c>
      <c r="F29" s="153"/>
      <c r="G29" s="153">
        <v>0</v>
      </c>
      <c r="H29" s="153"/>
      <c r="I29" s="153">
        <v>0</v>
      </c>
      <c r="J29" s="153"/>
      <c r="K29" s="153">
        <v>1536666</v>
      </c>
      <c r="L29" s="153"/>
      <c r="M29" s="153">
        <v>17268002743</v>
      </c>
      <c r="N29" s="153"/>
      <c r="O29" s="153">
        <v>19399540033</v>
      </c>
      <c r="P29" s="153"/>
      <c r="Q29" s="153">
        <v>-2131537290</v>
      </c>
      <c r="S29" s="171"/>
      <c r="T29" s="142"/>
      <c r="U29" s="142"/>
      <c r="V29" s="69"/>
    </row>
    <row r="30" spans="1:22" s="63" customFormat="1" ht="40.5" customHeight="1">
      <c r="A30" s="46" t="s">
        <v>92</v>
      </c>
      <c r="B30" s="43"/>
      <c r="C30" s="153">
        <v>0</v>
      </c>
      <c r="D30" s="153"/>
      <c r="E30" s="153">
        <v>0</v>
      </c>
      <c r="F30" s="153"/>
      <c r="G30" s="153">
        <v>0</v>
      </c>
      <c r="H30" s="153"/>
      <c r="I30" s="153">
        <v>0</v>
      </c>
      <c r="J30" s="153"/>
      <c r="K30" s="153">
        <v>400000</v>
      </c>
      <c r="L30" s="153"/>
      <c r="M30" s="153">
        <v>1510289987</v>
      </c>
      <c r="N30" s="153"/>
      <c r="O30" s="153">
        <v>1472386860</v>
      </c>
      <c r="P30" s="153"/>
      <c r="Q30" s="153">
        <v>37903127</v>
      </c>
      <c r="S30" s="171"/>
      <c r="T30" s="142"/>
      <c r="U30" s="142"/>
      <c r="V30" s="69"/>
    </row>
    <row r="31" spans="1:22" s="63" customFormat="1" ht="40.5" customHeight="1">
      <c r="A31" s="46" t="s">
        <v>116</v>
      </c>
      <c r="B31" s="43"/>
      <c r="C31" s="153">
        <v>0</v>
      </c>
      <c r="D31" s="153"/>
      <c r="E31" s="153">
        <v>0</v>
      </c>
      <c r="F31" s="153"/>
      <c r="G31" s="153">
        <v>0</v>
      </c>
      <c r="H31" s="153"/>
      <c r="I31" s="153">
        <v>0</v>
      </c>
      <c r="J31" s="153"/>
      <c r="K31" s="153">
        <v>200000</v>
      </c>
      <c r="L31" s="153"/>
      <c r="M31" s="153">
        <v>8528949046</v>
      </c>
      <c r="N31" s="153"/>
      <c r="O31" s="153">
        <v>8131329000</v>
      </c>
      <c r="P31" s="153"/>
      <c r="Q31" s="153">
        <v>397620046</v>
      </c>
      <c r="S31" s="171"/>
      <c r="T31" s="142"/>
      <c r="U31" s="142"/>
      <c r="V31" s="69"/>
    </row>
    <row r="32" spans="1:22" s="63" customFormat="1" ht="40.5" customHeight="1">
      <c r="A32" s="46" t="s">
        <v>118</v>
      </c>
      <c r="B32" s="43"/>
      <c r="C32" s="153">
        <v>0</v>
      </c>
      <c r="D32" s="153"/>
      <c r="E32" s="153">
        <v>0</v>
      </c>
      <c r="F32" s="153"/>
      <c r="G32" s="153">
        <v>0</v>
      </c>
      <c r="H32" s="153"/>
      <c r="I32" s="153">
        <v>0</v>
      </c>
      <c r="J32" s="153"/>
      <c r="K32" s="153">
        <v>28400000</v>
      </c>
      <c r="L32" s="153"/>
      <c r="M32" s="153">
        <v>93125963003</v>
      </c>
      <c r="N32" s="153"/>
      <c r="O32" s="153">
        <v>82660426560</v>
      </c>
      <c r="P32" s="153"/>
      <c r="Q32" s="153">
        <v>10465536443</v>
      </c>
      <c r="S32" s="171"/>
      <c r="T32" s="142"/>
      <c r="U32" s="142"/>
      <c r="V32" s="69"/>
    </row>
    <row r="33" spans="1:22" s="63" customFormat="1" ht="40.5" customHeight="1">
      <c r="A33" s="46" t="s">
        <v>98</v>
      </c>
      <c r="B33" s="43"/>
      <c r="C33" s="153">
        <v>0</v>
      </c>
      <c r="D33" s="153"/>
      <c r="E33" s="153">
        <v>0</v>
      </c>
      <c r="F33" s="153"/>
      <c r="G33" s="153">
        <v>0</v>
      </c>
      <c r="H33" s="153"/>
      <c r="I33" s="153">
        <v>0</v>
      </c>
      <c r="J33" s="153"/>
      <c r="K33" s="153">
        <v>485000</v>
      </c>
      <c r="L33" s="153"/>
      <c r="M33" s="153">
        <v>50189992736</v>
      </c>
      <c r="N33" s="153"/>
      <c r="O33" s="153">
        <v>49705979175</v>
      </c>
      <c r="P33" s="153"/>
      <c r="Q33" s="153">
        <v>484013561</v>
      </c>
      <c r="S33" s="171"/>
      <c r="T33" s="142"/>
      <c r="U33" s="142"/>
      <c r="V33" s="69"/>
    </row>
    <row r="34" spans="1:22" s="63" customFormat="1" ht="40.5" customHeight="1">
      <c r="A34" s="46" t="s">
        <v>107</v>
      </c>
      <c r="B34" s="43"/>
      <c r="C34" s="153">
        <v>0</v>
      </c>
      <c r="D34" s="153"/>
      <c r="E34" s="153">
        <v>0</v>
      </c>
      <c r="F34" s="153"/>
      <c r="G34" s="153">
        <v>0</v>
      </c>
      <c r="H34" s="153"/>
      <c r="I34" s="153">
        <v>0</v>
      </c>
      <c r="J34" s="153"/>
      <c r="K34" s="153">
        <v>4534567</v>
      </c>
      <c r="L34" s="153"/>
      <c r="M34" s="153">
        <v>82029467570</v>
      </c>
      <c r="N34" s="153"/>
      <c r="O34" s="153">
        <v>91954761057</v>
      </c>
      <c r="P34" s="153"/>
      <c r="Q34" s="153">
        <v>-9925293487</v>
      </c>
      <c r="S34" s="171"/>
      <c r="T34" s="142"/>
      <c r="U34" s="142"/>
      <c r="V34" s="69"/>
    </row>
    <row r="35" spans="1:22" s="63" customFormat="1" ht="40.5" customHeight="1">
      <c r="A35" s="46" t="s">
        <v>114</v>
      </c>
      <c r="B35" s="43"/>
      <c r="C35" s="153">
        <v>0</v>
      </c>
      <c r="D35" s="153"/>
      <c r="E35" s="153">
        <v>0</v>
      </c>
      <c r="F35" s="153"/>
      <c r="G35" s="153">
        <v>0</v>
      </c>
      <c r="H35" s="153"/>
      <c r="I35" s="153">
        <v>0</v>
      </c>
      <c r="J35" s="153"/>
      <c r="K35" s="153">
        <v>71407361</v>
      </c>
      <c r="L35" s="153"/>
      <c r="M35" s="153">
        <v>191616250656</v>
      </c>
      <c r="N35" s="153"/>
      <c r="O35" s="153">
        <v>158432911434</v>
      </c>
      <c r="P35" s="153"/>
      <c r="Q35" s="153">
        <v>33183339222</v>
      </c>
      <c r="S35" s="171"/>
      <c r="T35" s="142"/>
      <c r="U35" s="142"/>
      <c r="V35" s="69"/>
    </row>
    <row r="36" spans="1:22" s="63" customFormat="1" ht="40.5" customHeight="1">
      <c r="A36" s="46" t="s">
        <v>133</v>
      </c>
      <c r="B36" s="43"/>
      <c r="C36" s="153">
        <v>0</v>
      </c>
      <c r="D36" s="153"/>
      <c r="E36" s="153">
        <v>0</v>
      </c>
      <c r="F36" s="153"/>
      <c r="G36" s="153">
        <v>0</v>
      </c>
      <c r="H36" s="153"/>
      <c r="I36" s="153">
        <v>0</v>
      </c>
      <c r="J36" s="153"/>
      <c r="K36" s="153">
        <v>6000</v>
      </c>
      <c r="L36" s="153"/>
      <c r="M36" s="153">
        <v>103778821</v>
      </c>
      <c r="N36" s="153"/>
      <c r="O36" s="153">
        <v>102587310</v>
      </c>
      <c r="P36" s="153"/>
      <c r="Q36" s="153">
        <v>1191511</v>
      </c>
      <c r="S36" s="171"/>
      <c r="T36" s="142"/>
      <c r="U36" s="142"/>
      <c r="V36" s="69"/>
    </row>
    <row r="37" spans="1:22" s="63" customFormat="1" ht="40.5" customHeight="1">
      <c r="A37" s="46" t="s">
        <v>113</v>
      </c>
      <c r="B37" s="43"/>
      <c r="C37" s="153">
        <v>0</v>
      </c>
      <c r="D37" s="153"/>
      <c r="E37" s="157">
        <v>0</v>
      </c>
      <c r="F37" s="153"/>
      <c r="G37" s="157">
        <v>0</v>
      </c>
      <c r="H37" s="153"/>
      <c r="I37" s="153">
        <v>0</v>
      </c>
      <c r="J37" s="153"/>
      <c r="K37" s="153">
        <v>303736</v>
      </c>
      <c r="L37" s="153"/>
      <c r="M37" s="157">
        <v>9962208308</v>
      </c>
      <c r="N37" s="153"/>
      <c r="O37" s="157">
        <v>9072959562</v>
      </c>
      <c r="P37" s="153"/>
      <c r="Q37" s="153">
        <v>889248746</v>
      </c>
      <c r="S37" s="171"/>
      <c r="T37" s="142"/>
      <c r="U37" s="142"/>
      <c r="V37" s="69"/>
    </row>
    <row r="38" spans="1:22" ht="34.5" customHeight="1" thickBot="1">
      <c r="A38" s="114"/>
      <c r="B38" s="114"/>
      <c r="C38" s="115"/>
      <c r="D38" s="114"/>
      <c r="E38" s="116">
        <f>SUM(E9:E37)</f>
        <v>249241799918</v>
      </c>
      <c r="F38" s="114"/>
      <c r="G38" s="116">
        <f>SUM(G9:G37)</f>
        <v>258639187803</v>
      </c>
      <c r="H38" s="114"/>
      <c r="I38" s="116">
        <f>SUM(I9:I37)</f>
        <v>-9397387885</v>
      </c>
      <c r="J38" s="114"/>
      <c r="K38" s="115"/>
      <c r="L38" s="114"/>
      <c r="M38" s="116">
        <f>SUM(M9:M37)</f>
        <v>1494746797632</v>
      </c>
      <c r="N38" s="114"/>
      <c r="O38" s="116">
        <f>SUM(O9:O37)</f>
        <v>1371129442211</v>
      </c>
      <c r="P38" s="114"/>
      <c r="Q38" s="116">
        <f>SUM(Q9:Q37)</f>
        <v>123617355421</v>
      </c>
    </row>
    <row r="39" spans="1:22" ht="28.5" thickTop="1">
      <c r="C39" s="117"/>
      <c r="I39" s="118"/>
      <c r="K39" s="117"/>
      <c r="M39" s="118"/>
    </row>
    <row r="40" spans="1:22">
      <c r="A40" s="114"/>
      <c r="B40" s="114"/>
      <c r="C40" s="115"/>
      <c r="D40" s="114"/>
      <c r="E40" s="114"/>
      <c r="F40" s="114"/>
      <c r="G40" s="114"/>
      <c r="H40" s="114"/>
      <c r="I40" s="142"/>
      <c r="J40" s="114"/>
      <c r="K40" s="115"/>
      <c r="L40" s="114"/>
      <c r="M40" s="114"/>
      <c r="N40" s="114"/>
      <c r="O40" s="114"/>
      <c r="P40" s="114"/>
    </row>
    <row r="41" spans="1:22">
      <c r="A41" s="114"/>
      <c r="B41" s="114"/>
      <c r="C41" s="115"/>
      <c r="D41" s="114"/>
      <c r="E41" s="114"/>
      <c r="F41" s="114"/>
      <c r="G41" s="114"/>
      <c r="H41" s="114"/>
      <c r="I41" s="158"/>
      <c r="J41" s="114"/>
      <c r="K41" s="115"/>
      <c r="L41" s="114"/>
      <c r="M41" s="114"/>
      <c r="N41" s="114"/>
      <c r="O41" s="114"/>
      <c r="P41" s="114"/>
    </row>
    <row r="42" spans="1:22" ht="36.75">
      <c r="A42" s="114"/>
      <c r="B42" s="114"/>
      <c r="C42" s="115"/>
      <c r="D42" s="114"/>
      <c r="E42" s="23"/>
      <c r="F42" s="43"/>
      <c r="G42" s="23"/>
      <c r="H42" s="43"/>
      <c r="I42" s="143"/>
      <c r="J42" s="114"/>
      <c r="K42" s="115"/>
      <c r="L42" s="114"/>
      <c r="M42" s="114"/>
      <c r="N42" s="114"/>
      <c r="O42" s="114"/>
      <c r="P42" s="114"/>
    </row>
    <row r="43" spans="1:22" ht="36.75">
      <c r="A43" s="114"/>
      <c r="B43" s="114"/>
      <c r="C43" s="115"/>
      <c r="D43" s="114"/>
      <c r="E43" s="23"/>
      <c r="F43" s="43"/>
      <c r="G43" s="23"/>
      <c r="H43" s="43"/>
      <c r="I43" s="143"/>
      <c r="J43" s="114"/>
      <c r="K43" s="115"/>
      <c r="L43" s="114"/>
      <c r="M43" s="114"/>
      <c r="N43" s="114"/>
      <c r="O43" s="114"/>
      <c r="P43" s="114"/>
    </row>
    <row r="44" spans="1:22">
      <c r="A44" s="114"/>
      <c r="B44" s="114"/>
      <c r="C44" s="115"/>
      <c r="D44" s="114"/>
      <c r="E44" s="23"/>
      <c r="F44" s="43"/>
      <c r="G44" s="23"/>
      <c r="H44" s="43"/>
      <c r="I44" s="35"/>
      <c r="J44" s="114"/>
      <c r="K44" s="115"/>
      <c r="L44" s="114"/>
      <c r="M44" s="114"/>
      <c r="N44" s="114"/>
      <c r="O44" s="114"/>
      <c r="P44" s="114"/>
    </row>
    <row r="45" spans="1:22">
      <c r="A45" s="114"/>
      <c r="B45" s="114"/>
      <c r="C45" s="115"/>
      <c r="D45" s="114"/>
      <c r="E45" s="23"/>
      <c r="F45" s="43"/>
      <c r="G45" s="23"/>
      <c r="I45" s="158"/>
      <c r="J45" s="114"/>
      <c r="K45" s="115"/>
      <c r="L45" s="114"/>
      <c r="M45" s="114"/>
      <c r="N45" s="114"/>
      <c r="O45" s="114"/>
      <c r="P45" s="114"/>
    </row>
    <row r="46" spans="1:22">
      <c r="A46" s="114"/>
      <c r="B46" s="114"/>
      <c r="C46" s="115"/>
      <c r="D46" s="114"/>
      <c r="E46" s="23"/>
      <c r="F46" s="43"/>
      <c r="G46" s="23"/>
      <c r="H46" s="43"/>
      <c r="I46" s="23"/>
      <c r="J46" s="114"/>
      <c r="K46" s="115"/>
      <c r="L46" s="114"/>
      <c r="M46" s="114"/>
      <c r="N46" s="114"/>
      <c r="O46" s="114"/>
      <c r="P46" s="114"/>
    </row>
    <row r="47" spans="1:22" ht="36.75">
      <c r="E47" s="23"/>
      <c r="F47" s="43"/>
      <c r="G47" s="23"/>
      <c r="I47" s="160"/>
    </row>
    <row r="48" spans="1:22">
      <c r="A48" s="114"/>
      <c r="B48" s="114"/>
      <c r="C48" s="115"/>
      <c r="D48" s="114"/>
      <c r="E48" s="114"/>
      <c r="F48" s="114"/>
      <c r="G48" s="114"/>
      <c r="H48" s="114"/>
      <c r="I48" s="114"/>
      <c r="J48" s="114"/>
      <c r="K48" s="115"/>
      <c r="L48" s="114"/>
      <c r="M48" s="114"/>
      <c r="N48" s="114"/>
      <c r="O48" s="114"/>
      <c r="P48" s="114"/>
    </row>
    <row r="49" spans="1:17">
      <c r="A49" s="114"/>
      <c r="B49" s="114"/>
      <c r="C49" s="115"/>
      <c r="D49" s="114"/>
      <c r="E49" s="23"/>
      <c r="F49" s="43"/>
      <c r="G49" s="23"/>
      <c r="H49" s="43"/>
      <c r="I49" s="23"/>
      <c r="J49" s="114"/>
      <c r="K49" s="115"/>
      <c r="L49" s="114"/>
      <c r="M49" s="114"/>
      <c r="N49" s="114"/>
      <c r="O49" s="114"/>
      <c r="P49" s="114"/>
    </row>
    <row r="50" spans="1:17">
      <c r="E50" s="23"/>
      <c r="F50" s="43"/>
      <c r="G50" s="23"/>
      <c r="H50" s="43"/>
      <c r="I50" s="23"/>
    </row>
    <row r="51" spans="1:17" ht="33.75">
      <c r="A51" s="114"/>
      <c r="B51" s="114"/>
      <c r="C51" s="115"/>
      <c r="D51" s="114"/>
      <c r="E51" s="114"/>
      <c r="F51" s="114"/>
      <c r="G51" s="153"/>
      <c r="H51" s="114"/>
      <c r="I51" s="170"/>
      <c r="J51" s="170"/>
      <c r="K51" s="170"/>
      <c r="L51" s="170"/>
      <c r="M51" s="170"/>
      <c r="N51" s="170"/>
      <c r="O51" s="170"/>
      <c r="P51" s="170"/>
      <c r="Q51" s="170"/>
    </row>
    <row r="52" spans="1:17" ht="33.75">
      <c r="C52" s="119"/>
      <c r="D52" s="120"/>
      <c r="E52" s="120"/>
      <c r="F52" s="120"/>
      <c r="G52" s="153"/>
      <c r="H52" s="120"/>
      <c r="I52" s="170"/>
      <c r="J52" s="170"/>
      <c r="K52" s="170"/>
      <c r="L52" s="170"/>
      <c r="M52" s="170"/>
      <c r="N52" s="170"/>
      <c r="O52" s="170"/>
      <c r="P52" s="170"/>
      <c r="Q52" s="170"/>
    </row>
    <row r="53" spans="1:17" ht="33.75">
      <c r="A53" s="114"/>
      <c r="B53" s="114"/>
      <c r="C53" s="115"/>
      <c r="D53" s="114"/>
      <c r="E53" s="114"/>
      <c r="F53" s="114"/>
      <c r="G53" s="153"/>
      <c r="H53" s="114"/>
      <c r="I53" s="170"/>
      <c r="J53" s="170"/>
      <c r="K53" s="170"/>
      <c r="L53" s="170"/>
      <c r="M53" s="170"/>
      <c r="N53" s="170"/>
      <c r="O53" s="170"/>
      <c r="P53" s="170"/>
      <c r="Q53" s="170"/>
    </row>
    <row r="54" spans="1:17" ht="33.75">
      <c r="A54" s="114"/>
      <c r="B54" s="114"/>
      <c r="C54" s="115"/>
      <c r="D54" s="114"/>
      <c r="E54" s="114"/>
      <c r="F54" s="114"/>
      <c r="G54" s="153"/>
      <c r="H54" s="114"/>
      <c r="I54" s="170"/>
      <c r="J54" s="170"/>
      <c r="K54" s="170"/>
      <c r="L54" s="170"/>
      <c r="M54" s="170"/>
      <c r="N54" s="170"/>
      <c r="O54" s="170"/>
      <c r="P54" s="170"/>
      <c r="Q54" s="170"/>
    </row>
    <row r="55" spans="1:17" ht="33.75">
      <c r="A55" s="114"/>
      <c r="B55" s="114"/>
      <c r="C55" s="115"/>
      <c r="D55" s="114"/>
      <c r="E55" s="114"/>
      <c r="F55" s="114"/>
      <c r="G55" s="114"/>
      <c r="H55" s="114"/>
      <c r="I55" s="169"/>
      <c r="J55" s="170"/>
      <c r="K55" s="170"/>
      <c r="L55" s="170"/>
      <c r="M55" s="170"/>
      <c r="N55" s="170"/>
      <c r="O55" s="170"/>
      <c r="P55" s="170"/>
      <c r="Q55" s="169"/>
    </row>
    <row r="56" spans="1:17">
      <c r="A56" s="114"/>
      <c r="B56" s="114"/>
      <c r="C56" s="115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>
      <c r="A57" s="114"/>
      <c r="B57" s="114"/>
      <c r="C57" s="115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>
      <c r="A58" s="114"/>
      <c r="B58" s="114"/>
      <c r="C58" s="115"/>
      <c r="D58" s="114"/>
      <c r="E58" s="114"/>
      <c r="F58" s="114"/>
      <c r="G58" s="114"/>
      <c r="H58" s="114"/>
      <c r="I58" s="114"/>
      <c r="J58" s="114"/>
      <c r="K58" s="115"/>
      <c r="L58" s="114"/>
      <c r="M58" s="114"/>
      <c r="N58" s="114"/>
      <c r="O58" s="114"/>
      <c r="P58" s="114"/>
    </row>
    <row r="59" spans="1:17" ht="30">
      <c r="C59" s="121"/>
      <c r="D59" s="120"/>
      <c r="E59" s="122"/>
      <c r="F59" s="120"/>
      <c r="G59" s="122"/>
      <c r="H59" s="120"/>
      <c r="I59" s="123"/>
      <c r="J59" s="120"/>
      <c r="K59" s="121"/>
      <c r="L59" s="120"/>
      <c r="M59" s="122"/>
      <c r="N59" s="120"/>
      <c r="O59" s="122"/>
      <c r="P59" s="120"/>
      <c r="Q59" s="124"/>
    </row>
    <row r="60" spans="1:17">
      <c r="A60" s="114"/>
      <c r="B60" s="114"/>
      <c r="C60" s="115"/>
      <c r="D60" s="114"/>
      <c r="E60" s="114"/>
      <c r="F60" s="114"/>
      <c r="G60" s="114"/>
      <c r="H60" s="114"/>
      <c r="I60" s="114"/>
      <c r="J60" s="114"/>
      <c r="K60" s="115"/>
      <c r="L60" s="114"/>
      <c r="M60" s="114"/>
      <c r="N60" s="114"/>
      <c r="O60" s="114"/>
      <c r="P60" s="114"/>
    </row>
    <row r="61" spans="1:17">
      <c r="A61" s="114"/>
      <c r="B61" s="114"/>
      <c r="C61" s="115"/>
      <c r="D61" s="114"/>
      <c r="E61" s="114"/>
      <c r="F61" s="114"/>
      <c r="G61" s="114"/>
      <c r="H61" s="114"/>
      <c r="I61" s="114"/>
      <c r="J61" s="114"/>
      <c r="K61" s="115"/>
      <c r="L61" s="114"/>
      <c r="M61" s="114"/>
      <c r="N61" s="114"/>
      <c r="O61" s="114"/>
      <c r="P61" s="114"/>
    </row>
    <row r="62" spans="1:17">
      <c r="A62" s="114"/>
      <c r="B62" s="114"/>
      <c r="C62" s="115"/>
      <c r="D62" s="114"/>
      <c r="E62" s="114"/>
      <c r="F62" s="114"/>
      <c r="G62" s="114"/>
      <c r="H62" s="114"/>
      <c r="I62" s="114"/>
      <c r="J62" s="114"/>
      <c r="K62" s="115"/>
      <c r="L62" s="114"/>
      <c r="M62" s="114"/>
      <c r="N62" s="114"/>
      <c r="O62" s="114"/>
      <c r="P62" s="114"/>
    </row>
    <row r="63" spans="1:17">
      <c r="A63" s="114"/>
      <c r="B63" s="114"/>
      <c r="C63" s="115"/>
      <c r="D63" s="114"/>
      <c r="E63" s="114"/>
      <c r="F63" s="114"/>
      <c r="G63" s="114"/>
      <c r="H63" s="114"/>
      <c r="I63" s="114"/>
      <c r="J63" s="114"/>
      <c r="K63" s="115"/>
      <c r="L63" s="114"/>
      <c r="M63" s="114"/>
      <c r="N63" s="114"/>
      <c r="O63" s="114"/>
      <c r="P63" s="114"/>
    </row>
    <row r="64" spans="1:17">
      <c r="A64" s="114"/>
      <c r="B64" s="114"/>
      <c r="C64" s="115"/>
      <c r="D64" s="114"/>
      <c r="E64" s="114"/>
      <c r="F64" s="114"/>
      <c r="G64" s="114"/>
      <c r="H64" s="114"/>
      <c r="I64" s="114"/>
      <c r="J64" s="114"/>
      <c r="K64" s="115"/>
      <c r="L64" s="114"/>
      <c r="M64" s="114"/>
      <c r="N64" s="114"/>
      <c r="O64" s="114"/>
      <c r="P64" s="114"/>
    </row>
    <row r="65" spans="1:16">
      <c r="A65" s="114"/>
      <c r="B65" s="114"/>
      <c r="C65" s="115"/>
      <c r="D65" s="114"/>
      <c r="E65" s="114"/>
      <c r="F65" s="114"/>
      <c r="G65" s="114"/>
      <c r="H65" s="114"/>
      <c r="I65" s="114"/>
      <c r="J65" s="114"/>
      <c r="K65" s="115"/>
      <c r="L65" s="114"/>
      <c r="M65" s="114"/>
      <c r="N65" s="114"/>
      <c r="O65" s="114"/>
      <c r="P65" s="114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rightToLeft="1" view="pageBreakPreview" zoomScale="60" zoomScaleNormal="100" workbookViewId="0">
      <selection activeCell="E21" sqref="E21"/>
    </sheetView>
  </sheetViews>
  <sheetFormatPr defaultColWidth="8.7109375" defaultRowHeight="31.5"/>
  <cols>
    <col min="1" max="1" width="47.28515625" style="43" customWidth="1"/>
    <col min="2" max="2" width="0.5703125" style="43" customWidth="1"/>
    <col min="3" max="3" width="18.42578125" style="81" customWidth="1"/>
    <col min="4" max="4" width="0.5703125" style="43" customWidth="1"/>
    <col min="5" max="5" width="28.7109375" style="43" customWidth="1"/>
    <col min="6" max="6" width="0.7109375" style="43" customWidth="1"/>
    <col min="7" max="7" width="28.28515625" style="43" customWidth="1"/>
    <col min="8" max="8" width="1" style="43" customWidth="1"/>
    <col min="9" max="9" width="26.5703125" style="43" customWidth="1"/>
    <col min="10" max="10" width="1.140625" style="43" customWidth="1"/>
    <col min="11" max="11" width="19.7109375" style="81" bestFit="1" customWidth="1"/>
    <col min="12" max="12" width="1" style="43" customWidth="1"/>
    <col min="13" max="13" width="28" style="43" bestFit="1" customWidth="1"/>
    <col min="14" max="14" width="0.7109375" style="43" customWidth="1"/>
    <col min="15" max="15" width="28.7109375" style="43" bestFit="1" customWidth="1"/>
    <col min="16" max="16" width="0.85546875" style="43" customWidth="1"/>
    <col min="17" max="17" width="25.7109375" style="43" customWidth="1"/>
    <col min="18" max="18" width="32.85546875" style="135" bestFit="1" customWidth="1"/>
    <col min="19" max="19" width="23.7109375" style="43" bestFit="1" customWidth="1"/>
    <col min="20" max="16384" width="8.7109375" style="43"/>
  </cols>
  <sheetData>
    <row r="1" spans="1:19" ht="31.5" customHeight="1"/>
    <row r="2" spans="1:19" s="52" customFormat="1" ht="36">
      <c r="A2" s="207" t="s">
        <v>67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135"/>
      <c r="S2" s="43"/>
    </row>
    <row r="3" spans="1:19" s="52" customFormat="1" ht="36">
      <c r="A3" s="207" t="s">
        <v>29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35"/>
    </row>
    <row r="4" spans="1:19" s="52" customFormat="1" ht="36">
      <c r="A4" s="207" t="str">
        <f>'درآمد ناشی از فروش '!A4:Q4</f>
        <v>برای ماه منتهی به 1401/07/30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135"/>
    </row>
    <row r="5" spans="1:19" s="52" customFormat="1" ht="36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35"/>
    </row>
    <row r="6" spans="1:19" ht="40.5">
      <c r="A6" s="206" t="s">
        <v>79</v>
      </c>
      <c r="B6" s="206"/>
      <c r="C6" s="206"/>
      <c r="D6" s="206"/>
      <c r="E6" s="206"/>
      <c r="F6" s="206"/>
      <c r="G6" s="206"/>
      <c r="H6" s="206"/>
    </row>
    <row r="7" spans="1:19" ht="45" customHeight="1" thickBot="1">
      <c r="A7" s="201" t="s">
        <v>3</v>
      </c>
      <c r="C7" s="200" t="str">
        <f>'درآمد ناشی از فروش '!C7:I7</f>
        <v>طی مهر ماه</v>
      </c>
      <c r="D7" s="200" t="s">
        <v>31</v>
      </c>
      <c r="E7" s="200" t="s">
        <v>31</v>
      </c>
      <c r="F7" s="200" t="s">
        <v>31</v>
      </c>
      <c r="G7" s="200" t="s">
        <v>31</v>
      </c>
      <c r="H7" s="200" t="s">
        <v>31</v>
      </c>
      <c r="I7" s="200" t="s">
        <v>31</v>
      </c>
      <c r="K7" s="200" t="str">
        <f>'درآمد ناشی از فروش '!K7:Q7</f>
        <v>از ابتدای سال مالی تا پایان مهر ماه</v>
      </c>
      <c r="L7" s="200" t="s">
        <v>32</v>
      </c>
      <c r="M7" s="200" t="s">
        <v>32</v>
      </c>
      <c r="N7" s="200" t="s">
        <v>32</v>
      </c>
      <c r="O7" s="200" t="s">
        <v>32</v>
      </c>
      <c r="P7" s="200" t="s">
        <v>32</v>
      </c>
      <c r="Q7" s="200" t="s">
        <v>32</v>
      </c>
    </row>
    <row r="8" spans="1:19" s="44" customFormat="1" ht="54.75" customHeight="1" thickBot="1">
      <c r="A8" s="200" t="s">
        <v>3</v>
      </c>
      <c r="C8" s="172" t="s">
        <v>6</v>
      </c>
      <c r="E8" s="172" t="s">
        <v>45</v>
      </c>
      <c r="G8" s="172" t="s">
        <v>46</v>
      </c>
      <c r="I8" s="172" t="s">
        <v>47</v>
      </c>
      <c r="K8" s="172" t="s">
        <v>6</v>
      </c>
      <c r="M8" s="172" t="s">
        <v>45</v>
      </c>
      <c r="O8" s="172" t="s">
        <v>46</v>
      </c>
      <c r="Q8" s="172" t="s">
        <v>47</v>
      </c>
      <c r="R8" s="165"/>
    </row>
    <row r="9" spans="1:19" ht="34.5" customHeight="1">
      <c r="A9" s="46" t="s">
        <v>88</v>
      </c>
      <c r="C9" s="145">
        <v>9259955</v>
      </c>
      <c r="D9" s="145"/>
      <c r="E9" s="145">
        <v>125462218189</v>
      </c>
      <c r="F9" s="145"/>
      <c r="G9" s="145">
        <v>125646974643</v>
      </c>
      <c r="H9" s="145"/>
      <c r="I9" s="145">
        <v>-184756454</v>
      </c>
      <c r="J9" s="145"/>
      <c r="K9" s="145">
        <v>9259955</v>
      </c>
      <c r="L9" s="145"/>
      <c r="M9" s="145">
        <v>125462218189</v>
      </c>
      <c r="N9" s="145"/>
      <c r="O9" s="145">
        <v>119972853618</v>
      </c>
      <c r="P9" s="145"/>
      <c r="Q9" s="145">
        <v>5489364571</v>
      </c>
      <c r="R9" s="166"/>
      <c r="S9" s="49"/>
    </row>
    <row r="10" spans="1:19" ht="34.5" customHeight="1">
      <c r="A10" s="46" t="s">
        <v>112</v>
      </c>
      <c r="C10" s="145">
        <v>1571429</v>
      </c>
      <c r="D10" s="145"/>
      <c r="E10" s="145">
        <v>6724750084</v>
      </c>
      <c r="F10" s="145"/>
      <c r="G10" s="145">
        <v>7018420935</v>
      </c>
      <c r="H10" s="145"/>
      <c r="I10" s="145">
        <v>-293670851</v>
      </c>
      <c r="J10" s="145"/>
      <c r="K10" s="145">
        <v>1571429</v>
      </c>
      <c r="L10" s="145"/>
      <c r="M10" s="145">
        <v>6724750084</v>
      </c>
      <c r="N10" s="145"/>
      <c r="O10" s="145">
        <v>8750776030</v>
      </c>
      <c r="P10" s="145"/>
      <c r="Q10" s="145">
        <v>-2026025946</v>
      </c>
      <c r="R10" s="166"/>
      <c r="S10" s="49"/>
    </row>
    <row r="11" spans="1:19" ht="34.5" customHeight="1">
      <c r="A11" s="46" t="s">
        <v>85</v>
      </c>
      <c r="C11" s="145">
        <v>2110338</v>
      </c>
      <c r="D11" s="145"/>
      <c r="E11" s="145">
        <v>145040612143</v>
      </c>
      <c r="F11" s="145"/>
      <c r="G11" s="145">
        <v>145677518215</v>
      </c>
      <c r="H11" s="145"/>
      <c r="I11" s="145">
        <v>-636906073</v>
      </c>
      <c r="J11" s="145"/>
      <c r="K11" s="145">
        <v>2110338</v>
      </c>
      <c r="L11" s="145"/>
      <c r="M11" s="145">
        <v>145040612143</v>
      </c>
      <c r="N11" s="145"/>
      <c r="O11" s="145">
        <v>134127879710</v>
      </c>
      <c r="P11" s="145"/>
      <c r="Q11" s="145">
        <v>10912732432</v>
      </c>
      <c r="R11" s="166"/>
      <c r="S11" s="49"/>
    </row>
    <row r="12" spans="1:19" ht="34.5" customHeight="1">
      <c r="A12" s="46" t="s">
        <v>124</v>
      </c>
      <c r="C12" s="145">
        <v>2867267</v>
      </c>
      <c r="D12" s="145"/>
      <c r="E12" s="145">
        <v>35998111396</v>
      </c>
      <c r="F12" s="145"/>
      <c r="G12" s="145">
        <v>36328401806</v>
      </c>
      <c r="H12" s="145"/>
      <c r="I12" s="145">
        <v>-330290411</v>
      </c>
      <c r="J12" s="145"/>
      <c r="K12" s="145">
        <v>2867267</v>
      </c>
      <c r="L12" s="145"/>
      <c r="M12" s="145">
        <v>35998111396</v>
      </c>
      <c r="N12" s="145"/>
      <c r="O12" s="145">
        <v>35983177118</v>
      </c>
      <c r="P12" s="145"/>
      <c r="Q12" s="145">
        <v>14934277</v>
      </c>
      <c r="R12" s="166"/>
      <c r="S12" s="49"/>
    </row>
    <row r="13" spans="1:19" ht="34.5" customHeight="1">
      <c r="A13" s="46" t="s">
        <v>120</v>
      </c>
      <c r="C13" s="145">
        <v>6850000</v>
      </c>
      <c r="D13" s="145"/>
      <c r="E13" s="145">
        <v>123315381675</v>
      </c>
      <c r="F13" s="145"/>
      <c r="G13" s="145">
        <v>127736314642</v>
      </c>
      <c r="H13" s="145"/>
      <c r="I13" s="145">
        <v>-4420932967</v>
      </c>
      <c r="J13" s="145"/>
      <c r="K13" s="145">
        <v>6850000</v>
      </c>
      <c r="L13" s="145"/>
      <c r="M13" s="145">
        <v>123315381675</v>
      </c>
      <c r="N13" s="145"/>
      <c r="O13" s="145">
        <v>152936686820</v>
      </c>
      <c r="P13" s="145"/>
      <c r="Q13" s="145">
        <v>-29621305145</v>
      </c>
      <c r="R13" s="166"/>
      <c r="S13" s="49"/>
    </row>
    <row r="14" spans="1:19" ht="34.5" customHeight="1">
      <c r="A14" s="46" t="s">
        <v>100</v>
      </c>
      <c r="C14" s="145">
        <v>4911780</v>
      </c>
      <c r="D14" s="145"/>
      <c r="E14" s="145">
        <v>77534971955</v>
      </c>
      <c r="F14" s="145"/>
      <c r="G14" s="145">
        <v>74564263657</v>
      </c>
      <c r="H14" s="145"/>
      <c r="I14" s="145">
        <v>2970708297</v>
      </c>
      <c r="J14" s="145"/>
      <c r="K14" s="145">
        <v>4911780</v>
      </c>
      <c r="L14" s="145"/>
      <c r="M14" s="145">
        <v>77534971955</v>
      </c>
      <c r="N14" s="145"/>
      <c r="O14" s="145">
        <v>84748294948</v>
      </c>
      <c r="P14" s="145"/>
      <c r="Q14" s="145">
        <v>-7213322994</v>
      </c>
      <c r="R14" s="166"/>
      <c r="S14" s="49"/>
    </row>
    <row r="15" spans="1:19" ht="34.5" customHeight="1">
      <c r="A15" s="46" t="s">
        <v>137</v>
      </c>
      <c r="C15" s="145">
        <v>1717813</v>
      </c>
      <c r="D15" s="145"/>
      <c r="E15" s="145">
        <v>10689525999</v>
      </c>
      <c r="F15" s="145"/>
      <c r="G15" s="145">
        <v>9166483387</v>
      </c>
      <c r="H15" s="145"/>
      <c r="I15" s="145">
        <v>1523042612</v>
      </c>
      <c r="J15" s="145"/>
      <c r="K15" s="145">
        <v>1717813</v>
      </c>
      <c r="L15" s="145"/>
      <c r="M15" s="145">
        <v>10689525999</v>
      </c>
      <c r="N15" s="145"/>
      <c r="O15" s="145">
        <v>10521052124</v>
      </c>
      <c r="P15" s="145"/>
      <c r="Q15" s="145">
        <v>168473875</v>
      </c>
      <c r="R15" s="166"/>
      <c r="S15" s="49"/>
    </row>
    <row r="16" spans="1:19" ht="34.5" customHeight="1">
      <c r="A16" s="46" t="s">
        <v>119</v>
      </c>
      <c r="C16" s="145">
        <v>10499928</v>
      </c>
      <c r="D16" s="145"/>
      <c r="E16" s="145">
        <v>75775911890</v>
      </c>
      <c r="F16" s="145"/>
      <c r="G16" s="145">
        <v>68292810862</v>
      </c>
      <c r="H16" s="145"/>
      <c r="I16" s="145">
        <v>7483101028</v>
      </c>
      <c r="J16" s="145"/>
      <c r="K16" s="145">
        <v>10499928</v>
      </c>
      <c r="L16" s="145"/>
      <c r="M16" s="145">
        <v>75775911890</v>
      </c>
      <c r="N16" s="145"/>
      <c r="O16" s="145">
        <v>89836393278</v>
      </c>
      <c r="P16" s="145"/>
      <c r="Q16" s="145">
        <v>-14060481388</v>
      </c>
      <c r="R16" s="166"/>
      <c r="S16" s="49"/>
    </row>
    <row r="17" spans="1:19" ht="34.5" customHeight="1">
      <c r="A17" s="46" t="s">
        <v>93</v>
      </c>
      <c r="C17" s="145">
        <v>2126637</v>
      </c>
      <c r="D17" s="145"/>
      <c r="E17" s="145">
        <v>65322090454</v>
      </c>
      <c r="F17" s="145"/>
      <c r="G17" s="145">
        <v>67460831829</v>
      </c>
      <c r="H17" s="145"/>
      <c r="I17" s="145">
        <v>-2138741375</v>
      </c>
      <c r="J17" s="145"/>
      <c r="K17" s="145">
        <v>2126637</v>
      </c>
      <c r="L17" s="145"/>
      <c r="M17" s="145">
        <v>65322090454</v>
      </c>
      <c r="N17" s="145"/>
      <c r="O17" s="145">
        <v>53323625342</v>
      </c>
      <c r="P17" s="145"/>
      <c r="Q17" s="145">
        <v>11998465112</v>
      </c>
      <c r="R17" s="166"/>
      <c r="S17" s="49"/>
    </row>
    <row r="18" spans="1:19" ht="34.5" customHeight="1">
      <c r="A18" s="46" t="s">
        <v>87</v>
      </c>
      <c r="C18" s="145">
        <v>1911367</v>
      </c>
      <c r="D18" s="145"/>
      <c r="E18" s="145">
        <v>30418909805</v>
      </c>
      <c r="F18" s="145"/>
      <c r="G18" s="145">
        <v>32306343412</v>
      </c>
      <c r="H18" s="145"/>
      <c r="I18" s="145">
        <v>-1887433607</v>
      </c>
      <c r="J18" s="145"/>
      <c r="K18" s="145">
        <v>1911367</v>
      </c>
      <c r="L18" s="145"/>
      <c r="M18" s="145">
        <v>30418909805</v>
      </c>
      <c r="N18" s="145"/>
      <c r="O18" s="145">
        <v>32546903502</v>
      </c>
      <c r="P18" s="145"/>
      <c r="Q18" s="145">
        <v>-2127993697</v>
      </c>
      <c r="R18" s="166"/>
      <c r="S18" s="49"/>
    </row>
    <row r="19" spans="1:19" ht="34.5" customHeight="1">
      <c r="A19" s="46" t="s">
        <v>89</v>
      </c>
      <c r="C19" s="145">
        <v>12069748</v>
      </c>
      <c r="D19" s="145"/>
      <c r="E19" s="145">
        <v>261434960057</v>
      </c>
      <c r="F19" s="145"/>
      <c r="G19" s="145">
        <v>266699189488</v>
      </c>
      <c r="H19" s="145"/>
      <c r="I19" s="145">
        <v>-5264229432</v>
      </c>
      <c r="J19" s="145"/>
      <c r="K19" s="145">
        <v>12069748</v>
      </c>
      <c r="L19" s="145"/>
      <c r="M19" s="145">
        <v>261434960057</v>
      </c>
      <c r="N19" s="145"/>
      <c r="O19" s="145">
        <v>280884911576</v>
      </c>
      <c r="P19" s="145"/>
      <c r="Q19" s="145">
        <v>-19449951520</v>
      </c>
      <c r="R19" s="166"/>
      <c r="S19" s="49"/>
    </row>
    <row r="20" spans="1:19" ht="34.5" customHeight="1">
      <c r="A20" s="46" t="s">
        <v>91</v>
      </c>
      <c r="C20" s="145">
        <v>11077729</v>
      </c>
      <c r="D20" s="145"/>
      <c r="E20" s="145">
        <v>124763881086</v>
      </c>
      <c r="F20" s="145"/>
      <c r="G20" s="145">
        <v>148995947114</v>
      </c>
      <c r="H20" s="145"/>
      <c r="I20" s="145">
        <v>-24232066028</v>
      </c>
      <c r="J20" s="145"/>
      <c r="K20" s="145">
        <v>11077729</v>
      </c>
      <c r="L20" s="145"/>
      <c r="M20" s="145">
        <v>124763881086</v>
      </c>
      <c r="N20" s="145"/>
      <c r="O20" s="145">
        <v>189035010522</v>
      </c>
      <c r="P20" s="145"/>
      <c r="Q20" s="145">
        <v>-64271129436</v>
      </c>
      <c r="R20" s="166"/>
      <c r="S20" s="49"/>
    </row>
    <row r="21" spans="1:19" ht="34.5" customHeight="1">
      <c r="A21" s="46" t="s">
        <v>103</v>
      </c>
      <c r="C21" s="145">
        <v>29090485</v>
      </c>
      <c r="D21" s="145"/>
      <c r="E21" s="145">
        <v>113442946918</v>
      </c>
      <c r="F21" s="145"/>
      <c r="G21" s="145">
        <v>112108943036</v>
      </c>
      <c r="H21" s="145"/>
      <c r="I21" s="145">
        <v>1334003881</v>
      </c>
      <c r="J21" s="145"/>
      <c r="K21" s="145">
        <v>29090485</v>
      </c>
      <c r="L21" s="145"/>
      <c r="M21" s="145">
        <v>113442946918</v>
      </c>
      <c r="N21" s="145"/>
      <c r="O21" s="145">
        <v>112816540861</v>
      </c>
      <c r="P21" s="145"/>
      <c r="Q21" s="145">
        <v>626406056</v>
      </c>
      <c r="R21" s="166"/>
      <c r="S21" s="49"/>
    </row>
    <row r="22" spans="1:19" ht="34.5" customHeight="1">
      <c r="A22" s="46" t="s">
        <v>117</v>
      </c>
      <c r="C22" s="145">
        <v>6497356</v>
      </c>
      <c r="D22" s="145"/>
      <c r="E22" s="145">
        <v>104114191317</v>
      </c>
      <c r="F22" s="145"/>
      <c r="G22" s="145">
        <v>117125940860</v>
      </c>
      <c r="H22" s="145"/>
      <c r="I22" s="145">
        <v>-13011749544</v>
      </c>
      <c r="J22" s="145"/>
      <c r="K22" s="145">
        <v>6497356</v>
      </c>
      <c r="L22" s="145"/>
      <c r="M22" s="145">
        <v>104114191317</v>
      </c>
      <c r="N22" s="145"/>
      <c r="O22" s="145">
        <v>120726963471</v>
      </c>
      <c r="P22" s="145"/>
      <c r="Q22" s="145">
        <v>-16612772155</v>
      </c>
      <c r="R22" s="166"/>
      <c r="S22" s="49"/>
    </row>
    <row r="23" spans="1:19" ht="34.5" customHeight="1">
      <c r="A23" s="46" t="s">
        <v>134</v>
      </c>
      <c r="C23" s="145">
        <v>503995</v>
      </c>
      <c r="D23" s="145"/>
      <c r="E23" s="145">
        <v>437870705</v>
      </c>
      <c r="F23" s="145"/>
      <c r="G23" s="145">
        <v>450751159</v>
      </c>
      <c r="H23" s="145"/>
      <c r="I23" s="145">
        <v>-12880455</v>
      </c>
      <c r="J23" s="145"/>
      <c r="K23" s="145">
        <v>503995</v>
      </c>
      <c r="L23" s="145"/>
      <c r="M23" s="145">
        <v>437870705</v>
      </c>
      <c r="N23" s="145"/>
      <c r="O23" s="145">
        <v>489232916</v>
      </c>
      <c r="P23" s="145"/>
      <c r="Q23" s="145">
        <v>-51362212</v>
      </c>
      <c r="R23" s="166"/>
      <c r="S23" s="49"/>
    </row>
    <row r="24" spans="1:19" ht="34.5" customHeight="1">
      <c r="A24" s="46" t="s">
        <v>148</v>
      </c>
      <c r="C24" s="145">
        <v>3440000</v>
      </c>
      <c r="D24" s="145"/>
      <c r="E24" s="145">
        <v>47565690120</v>
      </c>
      <c r="F24" s="145"/>
      <c r="G24" s="145">
        <v>63695358009</v>
      </c>
      <c r="H24" s="145"/>
      <c r="I24" s="145">
        <v>-16129667889</v>
      </c>
      <c r="J24" s="145"/>
      <c r="K24" s="145">
        <v>3440000</v>
      </c>
      <c r="L24" s="145"/>
      <c r="M24" s="145">
        <v>47565690120</v>
      </c>
      <c r="N24" s="145"/>
      <c r="O24" s="145">
        <v>63695358009</v>
      </c>
      <c r="P24" s="145"/>
      <c r="Q24" s="145">
        <v>-16129667889</v>
      </c>
      <c r="R24" s="166"/>
      <c r="S24" s="49"/>
    </row>
    <row r="25" spans="1:19" s="129" customFormat="1" ht="38.25" customHeight="1" thickBot="1">
      <c r="E25" s="130">
        <f>SUM(E9:E24)</f>
        <v>1348042023793</v>
      </c>
      <c r="F25" s="131"/>
      <c r="G25" s="130">
        <f>SUM(G9:G24)</f>
        <v>1403274493054</v>
      </c>
      <c r="H25" s="131">
        <f ca="1">SUM(H9:H27)</f>
        <v>0</v>
      </c>
      <c r="I25" s="130">
        <f>SUM(I9:I24)</f>
        <v>-55232469268</v>
      </c>
      <c r="J25" s="129">
        <f ca="1">SUM(J9:J27)</f>
        <v>0</v>
      </c>
      <c r="L25" s="129">
        <f ca="1">SUM(L9:L27)</f>
        <v>0</v>
      </c>
      <c r="M25" s="130">
        <f>SUM(M9:M24)</f>
        <v>1348042023793</v>
      </c>
      <c r="N25" s="130">
        <f ca="1">SUM(N9:N27)</f>
        <v>0</v>
      </c>
      <c r="O25" s="130">
        <f>SUM(O9:O24)</f>
        <v>1490395659845</v>
      </c>
      <c r="P25" s="130">
        <f ca="1">SUM(P9:P27)</f>
        <v>0</v>
      </c>
      <c r="Q25" s="130">
        <f>SUM(Q9:Q24)</f>
        <v>-142353636059</v>
      </c>
      <c r="R25" s="167"/>
      <c r="S25" s="132"/>
    </row>
    <row r="26" spans="1:19" ht="38.25" customHeight="1" thickTop="1">
      <c r="M26" s="48"/>
    </row>
    <row r="27" spans="1:19" ht="38.25" customHeight="1">
      <c r="I27" s="23"/>
      <c r="M27" s="48"/>
      <c r="Q27" s="23"/>
    </row>
    <row r="28" spans="1:19" ht="38.25" customHeight="1">
      <c r="G28" s="23"/>
      <c r="I28" s="23"/>
      <c r="K28" s="36"/>
      <c r="M28" s="48"/>
      <c r="Q28" s="23"/>
    </row>
    <row r="29" spans="1:19" ht="38.25" customHeight="1">
      <c r="G29" s="23"/>
      <c r="I29" s="159"/>
      <c r="M29" s="48"/>
      <c r="Q29" s="23"/>
    </row>
    <row r="30" spans="1:19" s="145" customFormat="1" ht="38.25" customHeight="1">
      <c r="R30" s="168"/>
    </row>
    <row r="31" spans="1:19" s="145" customFormat="1" ht="38.25" customHeight="1">
      <c r="I31" s="114"/>
      <c r="J31" s="114"/>
      <c r="K31" s="114"/>
      <c r="L31" s="114"/>
      <c r="M31" s="114"/>
      <c r="N31" s="114"/>
      <c r="O31" s="114"/>
      <c r="P31" s="114"/>
      <c r="Q31" s="114"/>
      <c r="R31" s="168"/>
    </row>
    <row r="32" spans="1:19" s="145" customFormat="1" ht="38.25" customHeight="1">
      <c r="I32" s="164"/>
      <c r="J32" s="114"/>
      <c r="K32" s="114"/>
      <c r="L32" s="114"/>
      <c r="M32" s="114"/>
      <c r="N32" s="114"/>
      <c r="O32" s="114"/>
      <c r="P32" s="114"/>
      <c r="Q32" s="164"/>
      <c r="R32" s="168"/>
    </row>
    <row r="33" spans="9:18" s="145" customFormat="1" ht="38.25" customHeight="1">
      <c r="I33" s="114"/>
      <c r="J33" s="114"/>
      <c r="K33" s="114"/>
      <c r="L33" s="114"/>
      <c r="M33" s="114"/>
      <c r="N33" s="114"/>
      <c r="O33" s="114"/>
      <c r="P33" s="114"/>
      <c r="Q33" s="114"/>
      <c r="R33" s="168"/>
    </row>
    <row r="34" spans="9:18" s="145" customFormat="1" ht="38.25" customHeight="1">
      <c r="R34" s="168"/>
    </row>
    <row r="35" spans="9:18" ht="38.25" customHeight="1">
      <c r="I35" s="35"/>
      <c r="M35" s="48"/>
    </row>
    <row r="36" spans="9:18" ht="38.25" customHeight="1">
      <c r="I36" s="35"/>
    </row>
    <row r="37" spans="9:18" ht="38.25" customHeight="1">
      <c r="I37" s="35"/>
    </row>
    <row r="38" spans="9:18" ht="38.25" customHeight="1"/>
    <row r="39" spans="9:18" ht="38.25" customHeight="1"/>
    <row r="40" spans="9:18" ht="38.25" customHeight="1"/>
    <row r="41" spans="9:18" ht="38.25" customHeight="1"/>
    <row r="42" spans="9:18" ht="38.25" customHeight="1"/>
  </sheetData>
  <sortState xmlns:xlrd2="http://schemas.microsoft.com/office/spreadsheetml/2017/richdata2" ref="A6:Q35">
    <sortCondition descending="1" ref="Q8:Q40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60"/>
  <sheetViews>
    <sheetView rightToLeft="1" view="pageBreakPreview" zoomScale="40" zoomScaleNormal="100" zoomScaleSheetLayoutView="40" workbookViewId="0">
      <selection activeCell="O13" sqref="O13"/>
    </sheetView>
  </sheetViews>
  <sheetFormatPr defaultColWidth="9.140625" defaultRowHeight="27.75"/>
  <cols>
    <col min="1" max="1" width="74.140625" style="35" bestFit="1" customWidth="1"/>
    <col min="2" max="2" width="1" style="35" customWidth="1"/>
    <col min="3" max="3" width="39.140625" style="35" bestFit="1" customWidth="1"/>
    <col min="4" max="4" width="1" style="35" customWidth="1"/>
    <col min="5" max="5" width="45.5703125" style="35" bestFit="1" customWidth="1"/>
    <col min="6" max="6" width="1" style="35" customWidth="1"/>
    <col min="7" max="7" width="44.140625" style="35" bestFit="1" customWidth="1"/>
    <col min="8" max="8" width="1" style="35" customWidth="1"/>
    <col min="9" max="9" width="43.7109375" style="35" bestFit="1" customWidth="1"/>
    <col min="10" max="10" width="1" style="35" customWidth="1"/>
    <col min="11" max="11" width="20.140625" style="36" customWidth="1"/>
    <col min="12" max="12" width="1" style="35" customWidth="1"/>
    <col min="13" max="13" width="44.140625" style="35" bestFit="1" customWidth="1"/>
    <col min="14" max="14" width="1" style="35" customWidth="1"/>
    <col min="15" max="15" width="44.42578125" style="35" bestFit="1" customWidth="1"/>
    <col min="16" max="16" width="1.5703125" style="35" customWidth="1"/>
    <col min="17" max="17" width="44" style="35" customWidth="1"/>
    <col min="18" max="18" width="1" style="35" customWidth="1"/>
    <col min="19" max="19" width="43.42578125" style="35" customWidth="1"/>
    <col min="20" max="20" width="1" style="35" customWidth="1"/>
    <col min="21" max="21" width="19.42578125" style="36" customWidth="1"/>
    <col min="22" max="22" width="1" style="35" customWidth="1"/>
    <col min="23" max="23" width="32.28515625" style="35" bestFit="1" customWidth="1"/>
    <col min="24" max="24" width="31.28515625" style="35" bestFit="1" customWidth="1"/>
    <col min="25" max="25" width="25.5703125" style="35" bestFit="1" customWidth="1"/>
    <col min="26" max="26" width="23" style="35" bestFit="1" customWidth="1"/>
    <col min="27" max="27" width="31.5703125" style="35" bestFit="1" customWidth="1"/>
    <col min="28" max="16384" width="9.140625" style="35"/>
  </cols>
  <sheetData>
    <row r="2" spans="1:24" s="29" customFormat="1" ht="78">
      <c r="A2" s="208" t="s">
        <v>67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1:24" s="29" customFormat="1" ht="78">
      <c r="A3" s="208" t="s">
        <v>29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4" s="29" customFormat="1" ht="78">
      <c r="A4" s="208" t="str">
        <f>'درآمد ناشی از تغییر قیمت اوراق '!A4:Q4</f>
        <v>برای ماه منتهی به 1401/07/30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</row>
    <row r="5" spans="1:24" s="31" customFormat="1" ht="36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4" s="32" customFormat="1" ht="53.25">
      <c r="A6" s="211" t="s">
        <v>80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U6" s="33"/>
    </row>
    <row r="7" spans="1:24" ht="40.5">
      <c r="A7" s="179"/>
      <c r="B7" s="179"/>
      <c r="C7" s="179"/>
      <c r="D7" s="179"/>
      <c r="E7" s="179"/>
      <c r="F7" s="179"/>
      <c r="G7" s="179"/>
      <c r="H7" s="179"/>
      <c r="I7" s="34"/>
      <c r="J7" s="179"/>
      <c r="K7" s="74"/>
      <c r="L7" s="179"/>
      <c r="M7" s="179"/>
      <c r="N7" s="179"/>
      <c r="O7" s="179"/>
      <c r="P7" s="179"/>
      <c r="Q7" s="179"/>
      <c r="R7" s="179"/>
      <c r="S7" s="34"/>
    </row>
    <row r="8" spans="1:24" s="32" customFormat="1" ht="46.5" customHeight="1" thickBot="1">
      <c r="A8" s="209" t="s">
        <v>3</v>
      </c>
      <c r="C8" s="210" t="s">
        <v>146</v>
      </c>
      <c r="D8" s="210" t="s">
        <v>31</v>
      </c>
      <c r="E8" s="210" t="s">
        <v>31</v>
      </c>
      <c r="F8" s="210" t="s">
        <v>31</v>
      </c>
      <c r="G8" s="210" t="s">
        <v>31</v>
      </c>
      <c r="H8" s="210" t="s">
        <v>31</v>
      </c>
      <c r="I8" s="210" t="s">
        <v>31</v>
      </c>
      <c r="J8" s="210" t="s">
        <v>31</v>
      </c>
      <c r="K8" s="210" t="s">
        <v>31</v>
      </c>
      <c r="M8" s="210" t="s">
        <v>145</v>
      </c>
      <c r="N8" s="210" t="s">
        <v>32</v>
      </c>
      <c r="O8" s="210" t="s">
        <v>32</v>
      </c>
      <c r="P8" s="210" t="s">
        <v>32</v>
      </c>
      <c r="Q8" s="210" t="s">
        <v>32</v>
      </c>
      <c r="R8" s="210" t="s">
        <v>32</v>
      </c>
      <c r="S8" s="210" t="s">
        <v>32</v>
      </c>
      <c r="T8" s="210" t="s">
        <v>32</v>
      </c>
      <c r="U8" s="210" t="s">
        <v>32</v>
      </c>
    </row>
    <row r="9" spans="1:24" s="37" customFormat="1" ht="76.5" customHeight="1" thickBot="1">
      <c r="A9" s="210" t="s">
        <v>3</v>
      </c>
      <c r="C9" s="38" t="s">
        <v>49</v>
      </c>
      <c r="E9" s="38" t="s">
        <v>50</v>
      </c>
      <c r="G9" s="38" t="s">
        <v>51</v>
      </c>
      <c r="I9" s="38" t="s">
        <v>22</v>
      </c>
      <c r="K9" s="38" t="s">
        <v>52</v>
      </c>
      <c r="M9" s="38" t="s">
        <v>49</v>
      </c>
      <c r="O9" s="38" t="s">
        <v>50</v>
      </c>
      <c r="Q9" s="38" t="s">
        <v>51</v>
      </c>
      <c r="S9" s="38" t="s">
        <v>22</v>
      </c>
      <c r="U9" s="38" t="s">
        <v>52</v>
      </c>
    </row>
    <row r="10" spans="1:24" s="39" customFormat="1" ht="51" customHeight="1">
      <c r="A10" s="148" t="s">
        <v>88</v>
      </c>
      <c r="C10" s="146">
        <v>0</v>
      </c>
      <c r="D10" s="146"/>
      <c r="E10" s="146">
        <v>-184756454</v>
      </c>
      <c r="F10" s="146"/>
      <c r="G10" s="146">
        <v>871220468</v>
      </c>
      <c r="H10" s="146"/>
      <c r="I10" s="146">
        <f>C10+E10+G10</f>
        <v>686464014</v>
      </c>
      <c r="K10" s="149" t="s">
        <v>152</v>
      </c>
      <c r="M10" s="146">
        <v>0</v>
      </c>
      <c r="N10" s="146"/>
      <c r="O10" s="146">
        <v>5489364571</v>
      </c>
      <c r="P10" s="146"/>
      <c r="Q10" s="146">
        <v>4481035237</v>
      </c>
      <c r="R10" s="146"/>
      <c r="S10" s="146">
        <f>M10+O10+Q10</f>
        <v>9970399808</v>
      </c>
      <c r="U10" s="149" t="s">
        <v>153</v>
      </c>
      <c r="W10" s="73"/>
      <c r="X10" s="73"/>
    </row>
    <row r="11" spans="1:24" s="39" customFormat="1" ht="51" customHeight="1">
      <c r="A11" s="148" t="s">
        <v>85</v>
      </c>
      <c r="C11" s="146">
        <v>0</v>
      </c>
      <c r="D11" s="146"/>
      <c r="E11" s="146">
        <v>-636906073</v>
      </c>
      <c r="F11" s="146"/>
      <c r="G11" s="146">
        <v>1044611769</v>
      </c>
      <c r="H11" s="146"/>
      <c r="I11" s="146">
        <f t="shared" ref="I11:I39" si="0">C11+E11+G11</f>
        <v>407705696</v>
      </c>
      <c r="K11" s="149" t="s">
        <v>154</v>
      </c>
      <c r="M11" s="146">
        <v>7125000000</v>
      </c>
      <c r="N11" s="146"/>
      <c r="O11" s="146">
        <v>10912732432</v>
      </c>
      <c r="P11" s="146"/>
      <c r="Q11" s="146">
        <v>10909397857</v>
      </c>
      <c r="R11" s="146"/>
      <c r="S11" s="146">
        <f t="shared" ref="S11:S39" si="1">M11+O11+Q11</f>
        <v>28947130289</v>
      </c>
      <c r="U11" s="149" t="s">
        <v>155</v>
      </c>
      <c r="W11" s="73"/>
      <c r="X11" s="73"/>
    </row>
    <row r="12" spans="1:24" s="39" customFormat="1" ht="51" customHeight="1">
      <c r="A12" s="148" t="s">
        <v>124</v>
      </c>
      <c r="C12" s="146">
        <v>0</v>
      </c>
      <c r="D12" s="146"/>
      <c r="E12" s="146">
        <v>-330290411</v>
      </c>
      <c r="F12" s="146"/>
      <c r="G12" s="146">
        <v>-61217849</v>
      </c>
      <c r="H12" s="146"/>
      <c r="I12" s="146">
        <f t="shared" si="0"/>
        <v>-391508260</v>
      </c>
      <c r="K12" s="149" t="s">
        <v>156</v>
      </c>
      <c r="M12" s="146">
        <v>0</v>
      </c>
      <c r="N12" s="146"/>
      <c r="O12" s="146">
        <v>14934277</v>
      </c>
      <c r="P12" s="146"/>
      <c r="Q12" s="146">
        <v>30726659</v>
      </c>
      <c r="R12" s="146"/>
      <c r="S12" s="146">
        <f t="shared" si="1"/>
        <v>45660936</v>
      </c>
      <c r="U12" s="149" t="s">
        <v>157</v>
      </c>
      <c r="W12" s="73"/>
      <c r="X12" s="73"/>
    </row>
    <row r="13" spans="1:24" s="39" customFormat="1" ht="51" customHeight="1">
      <c r="A13" s="148" t="s">
        <v>120</v>
      </c>
      <c r="C13" s="146">
        <v>0</v>
      </c>
      <c r="D13" s="146"/>
      <c r="E13" s="146">
        <v>-4420932967</v>
      </c>
      <c r="F13" s="146"/>
      <c r="G13" s="146">
        <v>-2831561190</v>
      </c>
      <c r="H13" s="146"/>
      <c r="I13" s="146">
        <f t="shared" si="0"/>
        <v>-7252494157</v>
      </c>
      <c r="K13" s="149" t="s">
        <v>158</v>
      </c>
      <c r="M13" s="146">
        <v>0</v>
      </c>
      <c r="N13" s="146"/>
      <c r="O13" s="146">
        <v>-29621305145</v>
      </c>
      <c r="P13" s="146"/>
      <c r="Q13" s="146">
        <v>-2831561190</v>
      </c>
      <c r="R13" s="146"/>
      <c r="S13" s="146">
        <f t="shared" si="1"/>
        <v>-32452866335</v>
      </c>
      <c r="U13" s="149" t="s">
        <v>159</v>
      </c>
      <c r="W13" s="73"/>
      <c r="X13" s="73"/>
    </row>
    <row r="14" spans="1:24" s="39" customFormat="1" ht="51" customHeight="1">
      <c r="A14" s="148" t="s">
        <v>100</v>
      </c>
      <c r="C14" s="146">
        <v>0</v>
      </c>
      <c r="D14" s="146"/>
      <c r="E14" s="146">
        <v>2970708297</v>
      </c>
      <c r="F14" s="146"/>
      <c r="G14" s="146">
        <v>-1611198240</v>
      </c>
      <c r="H14" s="146"/>
      <c r="I14" s="146">
        <f t="shared" si="0"/>
        <v>1359510057</v>
      </c>
      <c r="K14" s="149" t="s">
        <v>160</v>
      </c>
      <c r="M14" s="146">
        <v>14908464000</v>
      </c>
      <c r="N14" s="146"/>
      <c r="O14" s="146">
        <v>-7213322994</v>
      </c>
      <c r="P14" s="146"/>
      <c r="Q14" s="146">
        <v>21597772862</v>
      </c>
      <c r="R14" s="146"/>
      <c r="S14" s="146">
        <f t="shared" si="1"/>
        <v>29292913868</v>
      </c>
      <c r="U14" s="149" t="s">
        <v>161</v>
      </c>
      <c r="W14" s="73"/>
      <c r="X14" s="73"/>
    </row>
    <row r="15" spans="1:24" s="39" customFormat="1" ht="51" customHeight="1">
      <c r="A15" s="148" t="s">
        <v>137</v>
      </c>
      <c r="C15" s="146">
        <v>0</v>
      </c>
      <c r="D15" s="146"/>
      <c r="E15" s="146">
        <v>1523042612</v>
      </c>
      <c r="F15" s="146"/>
      <c r="G15" s="146">
        <v>-160776977</v>
      </c>
      <c r="H15" s="146"/>
      <c r="I15" s="146">
        <f t="shared" si="0"/>
        <v>1362265635</v>
      </c>
      <c r="K15" s="149" t="s">
        <v>160</v>
      </c>
      <c r="M15" s="146">
        <v>0</v>
      </c>
      <c r="N15" s="146"/>
      <c r="O15" s="146">
        <v>168473875</v>
      </c>
      <c r="P15" s="146"/>
      <c r="Q15" s="146">
        <v>-160776977</v>
      </c>
      <c r="R15" s="146"/>
      <c r="S15" s="146">
        <f t="shared" si="1"/>
        <v>7696898</v>
      </c>
      <c r="U15" s="149" t="s">
        <v>162</v>
      </c>
      <c r="W15" s="73"/>
      <c r="X15" s="73"/>
    </row>
    <row r="16" spans="1:24" s="39" customFormat="1" ht="51" customHeight="1">
      <c r="A16" s="148" t="s">
        <v>119</v>
      </c>
      <c r="C16" s="146">
        <v>0</v>
      </c>
      <c r="D16" s="146"/>
      <c r="E16" s="146">
        <v>7483101028</v>
      </c>
      <c r="F16" s="146"/>
      <c r="G16" s="146">
        <v>-4185045476</v>
      </c>
      <c r="H16" s="146"/>
      <c r="I16" s="146">
        <f t="shared" si="0"/>
        <v>3298055552</v>
      </c>
      <c r="K16" s="149" t="s">
        <v>163</v>
      </c>
      <c r="M16" s="146">
        <v>18874145007</v>
      </c>
      <c r="N16" s="146"/>
      <c r="O16" s="146">
        <v>-14060481388</v>
      </c>
      <c r="P16" s="146"/>
      <c r="Q16" s="146">
        <v>3227364642</v>
      </c>
      <c r="R16" s="146"/>
      <c r="S16" s="146">
        <f t="shared" si="1"/>
        <v>8041028261</v>
      </c>
      <c r="U16" s="149" t="s">
        <v>164</v>
      </c>
      <c r="W16" s="73"/>
      <c r="X16" s="73"/>
    </row>
    <row r="17" spans="1:24" s="39" customFormat="1" ht="51" customHeight="1">
      <c r="A17" s="148" t="s">
        <v>84</v>
      </c>
      <c r="C17" s="146">
        <v>0</v>
      </c>
      <c r="D17" s="146"/>
      <c r="E17" s="146">
        <v>0</v>
      </c>
      <c r="F17" s="146"/>
      <c r="G17" s="146">
        <v>4967551029</v>
      </c>
      <c r="H17" s="146"/>
      <c r="I17" s="146">
        <f t="shared" si="0"/>
        <v>4967551029</v>
      </c>
      <c r="K17" s="149" t="s">
        <v>165</v>
      </c>
      <c r="M17" s="146">
        <v>0</v>
      </c>
      <c r="N17" s="146"/>
      <c r="O17" s="146">
        <v>0</v>
      </c>
      <c r="P17" s="146"/>
      <c r="Q17" s="146">
        <v>18413150310</v>
      </c>
      <c r="R17" s="146"/>
      <c r="S17" s="146">
        <f t="shared" si="1"/>
        <v>18413150310</v>
      </c>
      <c r="U17" s="149" t="s">
        <v>166</v>
      </c>
      <c r="W17" s="73"/>
      <c r="X17" s="73"/>
    </row>
    <row r="18" spans="1:24" s="39" customFormat="1" ht="51" customHeight="1">
      <c r="A18" s="148" t="s">
        <v>93</v>
      </c>
      <c r="C18" s="146">
        <v>0</v>
      </c>
      <c r="D18" s="146"/>
      <c r="E18" s="146">
        <v>-2138741375</v>
      </c>
      <c r="F18" s="146"/>
      <c r="G18" s="146">
        <v>1555885841</v>
      </c>
      <c r="H18" s="146"/>
      <c r="I18" s="146">
        <f t="shared" si="0"/>
        <v>-582855534</v>
      </c>
      <c r="K18" s="149" t="s">
        <v>167</v>
      </c>
      <c r="M18" s="146">
        <v>6597107492</v>
      </c>
      <c r="N18" s="146"/>
      <c r="O18" s="146">
        <v>11998465112</v>
      </c>
      <c r="P18" s="146"/>
      <c r="Q18" s="146">
        <v>16793627980</v>
      </c>
      <c r="R18" s="146"/>
      <c r="S18" s="146">
        <f t="shared" si="1"/>
        <v>35389200584</v>
      </c>
      <c r="U18" s="149" t="s">
        <v>168</v>
      </c>
      <c r="W18" s="73"/>
      <c r="X18" s="73"/>
    </row>
    <row r="19" spans="1:24" s="39" customFormat="1" ht="51" customHeight="1">
      <c r="A19" s="148" t="s">
        <v>87</v>
      </c>
      <c r="C19" s="146">
        <v>0</v>
      </c>
      <c r="D19" s="146"/>
      <c r="E19" s="146">
        <v>-1887433607</v>
      </c>
      <c r="F19" s="146"/>
      <c r="G19" s="146">
        <v>-325663718</v>
      </c>
      <c r="H19" s="146"/>
      <c r="I19" s="146">
        <f t="shared" si="0"/>
        <v>-2213097325</v>
      </c>
      <c r="K19" s="149" t="s">
        <v>169</v>
      </c>
      <c r="M19" s="146">
        <v>5924211938</v>
      </c>
      <c r="N19" s="146"/>
      <c r="O19" s="146">
        <v>-2127993697</v>
      </c>
      <c r="P19" s="146"/>
      <c r="Q19" s="146">
        <v>1192387424</v>
      </c>
      <c r="R19" s="146"/>
      <c r="S19" s="146">
        <f t="shared" si="1"/>
        <v>4988605665</v>
      </c>
      <c r="U19" s="149" t="s">
        <v>170</v>
      </c>
      <c r="W19" s="73"/>
      <c r="X19" s="73"/>
    </row>
    <row r="20" spans="1:24" s="39" customFormat="1" ht="51" customHeight="1">
      <c r="A20" s="148" t="s">
        <v>89</v>
      </c>
      <c r="C20" s="146">
        <v>0</v>
      </c>
      <c r="D20" s="146"/>
      <c r="E20" s="146">
        <v>-5264229432</v>
      </c>
      <c r="F20" s="146"/>
      <c r="G20" s="146">
        <v>-2178573844</v>
      </c>
      <c r="H20" s="146"/>
      <c r="I20" s="146">
        <f>C20+E20+G20</f>
        <v>-7442803276</v>
      </c>
      <c r="K20" s="149" t="s">
        <v>171</v>
      </c>
      <c r="M20" s="146">
        <v>42163200000</v>
      </c>
      <c r="N20" s="146"/>
      <c r="O20" s="146">
        <v>-19449951520</v>
      </c>
      <c r="P20" s="146"/>
      <c r="Q20" s="146">
        <v>518537410</v>
      </c>
      <c r="R20" s="146"/>
      <c r="S20" s="146">
        <f t="shared" si="1"/>
        <v>23231785890</v>
      </c>
      <c r="U20" s="149" t="s">
        <v>172</v>
      </c>
      <c r="W20" s="73"/>
      <c r="X20" s="73"/>
    </row>
    <row r="21" spans="1:24" s="39" customFormat="1" ht="51" customHeight="1">
      <c r="A21" s="148" t="s">
        <v>91</v>
      </c>
      <c r="C21" s="146">
        <v>11567511557</v>
      </c>
      <c r="D21" s="146"/>
      <c r="E21" s="146">
        <v>-24232066028</v>
      </c>
      <c r="F21" s="146"/>
      <c r="G21" s="146">
        <v>-4419892136</v>
      </c>
      <c r="H21" s="146"/>
      <c r="I21" s="146">
        <f t="shared" si="0"/>
        <v>-17084446607</v>
      </c>
      <c r="K21" s="149" t="s">
        <v>173</v>
      </c>
      <c r="M21" s="146">
        <v>11567511557</v>
      </c>
      <c r="N21" s="146"/>
      <c r="O21" s="146">
        <v>-64271129436</v>
      </c>
      <c r="P21" s="146"/>
      <c r="Q21" s="146">
        <v>-329601066</v>
      </c>
      <c r="R21" s="146"/>
      <c r="S21" s="146">
        <f t="shared" si="1"/>
        <v>-53033218945</v>
      </c>
      <c r="U21" s="149" t="s">
        <v>174</v>
      </c>
      <c r="W21" s="73"/>
      <c r="X21" s="73"/>
    </row>
    <row r="22" spans="1:24" s="39" customFormat="1" ht="51" customHeight="1">
      <c r="A22" s="148" t="s">
        <v>135</v>
      </c>
      <c r="C22" s="146">
        <v>0</v>
      </c>
      <c r="D22" s="146"/>
      <c r="E22" s="146">
        <v>0</v>
      </c>
      <c r="F22" s="146"/>
      <c r="G22" s="146">
        <v>-796554952</v>
      </c>
      <c r="H22" s="146"/>
      <c r="I22" s="146">
        <f t="shared" si="0"/>
        <v>-796554952</v>
      </c>
      <c r="K22" s="149" t="s">
        <v>175</v>
      </c>
      <c r="M22" s="146">
        <v>0</v>
      </c>
      <c r="N22" s="146"/>
      <c r="O22" s="146">
        <v>0</v>
      </c>
      <c r="P22" s="146"/>
      <c r="Q22" s="146">
        <v>-830750964</v>
      </c>
      <c r="R22" s="146"/>
      <c r="S22" s="146">
        <f t="shared" si="1"/>
        <v>-830750964</v>
      </c>
      <c r="U22" s="149" t="s">
        <v>176</v>
      </c>
      <c r="W22" s="73"/>
      <c r="X22" s="73"/>
    </row>
    <row r="23" spans="1:24" s="39" customFormat="1" ht="51" customHeight="1">
      <c r="A23" s="148" t="s">
        <v>103</v>
      </c>
      <c r="C23" s="146">
        <v>0</v>
      </c>
      <c r="D23" s="146"/>
      <c r="E23" s="146">
        <v>1334003881</v>
      </c>
      <c r="F23" s="146"/>
      <c r="G23" s="146">
        <v>-523445308</v>
      </c>
      <c r="H23" s="146"/>
      <c r="I23" s="146">
        <f t="shared" si="0"/>
        <v>810558573</v>
      </c>
      <c r="K23" s="149" t="s">
        <v>177</v>
      </c>
      <c r="M23" s="146">
        <v>5000000000</v>
      </c>
      <c r="N23" s="146"/>
      <c r="O23" s="146">
        <v>626406056</v>
      </c>
      <c r="P23" s="146"/>
      <c r="Q23" s="146">
        <v>-190069952</v>
      </c>
      <c r="R23" s="146"/>
      <c r="S23" s="146">
        <f t="shared" si="1"/>
        <v>5436336104</v>
      </c>
      <c r="U23" s="149" t="s">
        <v>178</v>
      </c>
      <c r="W23" s="73"/>
      <c r="X23" s="73"/>
    </row>
    <row r="24" spans="1:24" s="39" customFormat="1" ht="51" customHeight="1">
      <c r="A24" s="148" t="s">
        <v>117</v>
      </c>
      <c r="C24" s="146">
        <v>0</v>
      </c>
      <c r="D24" s="146"/>
      <c r="E24" s="146">
        <v>-13011749544</v>
      </c>
      <c r="F24" s="146"/>
      <c r="G24" s="146">
        <v>-733637268</v>
      </c>
      <c r="H24" s="146"/>
      <c r="I24" s="146">
        <f t="shared" si="0"/>
        <v>-13745386812</v>
      </c>
      <c r="K24" s="149" t="s">
        <v>179</v>
      </c>
      <c r="M24" s="146">
        <v>24911066398</v>
      </c>
      <c r="N24" s="146"/>
      <c r="O24" s="146">
        <v>-16612772155</v>
      </c>
      <c r="P24" s="146"/>
      <c r="Q24" s="146">
        <v>960656512</v>
      </c>
      <c r="R24" s="146"/>
      <c r="S24" s="146">
        <f t="shared" si="1"/>
        <v>9258950755</v>
      </c>
      <c r="U24" s="149" t="s">
        <v>180</v>
      </c>
      <c r="W24" s="73"/>
      <c r="X24" s="73"/>
    </row>
    <row r="25" spans="1:24" s="39" customFormat="1" ht="51" customHeight="1">
      <c r="A25" s="148" t="s">
        <v>134</v>
      </c>
      <c r="C25" s="146">
        <v>0</v>
      </c>
      <c r="D25" s="146"/>
      <c r="E25" s="146">
        <v>-12880455</v>
      </c>
      <c r="F25" s="146"/>
      <c r="G25" s="146">
        <v>-9090034</v>
      </c>
      <c r="H25" s="146"/>
      <c r="I25" s="146">
        <f t="shared" si="0"/>
        <v>-21970489</v>
      </c>
      <c r="K25" s="149" t="s">
        <v>181</v>
      </c>
      <c r="M25" s="146">
        <v>0</v>
      </c>
      <c r="N25" s="146"/>
      <c r="O25" s="146">
        <v>-51362212</v>
      </c>
      <c r="P25" s="146"/>
      <c r="Q25" s="146">
        <v>-2169075698</v>
      </c>
      <c r="R25" s="146"/>
      <c r="S25" s="146">
        <f t="shared" si="1"/>
        <v>-2220437910</v>
      </c>
      <c r="U25" s="149" t="s">
        <v>182</v>
      </c>
      <c r="W25" s="73"/>
      <c r="X25" s="73"/>
    </row>
    <row r="26" spans="1:24" s="39" customFormat="1" ht="51" customHeight="1">
      <c r="A26" s="148" t="s">
        <v>123</v>
      </c>
      <c r="C26" s="146">
        <v>0</v>
      </c>
      <c r="D26" s="146"/>
      <c r="E26" s="146">
        <v>0</v>
      </c>
      <c r="F26" s="146"/>
      <c r="G26" s="146">
        <v>0</v>
      </c>
      <c r="H26" s="146"/>
      <c r="I26" s="146">
        <f t="shared" si="0"/>
        <v>0</v>
      </c>
      <c r="K26" s="149" t="s">
        <v>183</v>
      </c>
      <c r="M26" s="146">
        <v>0</v>
      </c>
      <c r="N26" s="146"/>
      <c r="O26" s="146">
        <v>0</v>
      </c>
      <c r="P26" s="146"/>
      <c r="Q26" s="146">
        <v>-195148541</v>
      </c>
      <c r="R26" s="146"/>
      <c r="S26" s="146">
        <f t="shared" si="1"/>
        <v>-195148541</v>
      </c>
      <c r="U26" s="149" t="s">
        <v>184</v>
      </c>
      <c r="W26" s="73"/>
      <c r="X26" s="73"/>
    </row>
    <row r="27" spans="1:24" s="39" customFormat="1" ht="51" customHeight="1">
      <c r="A27" s="148" t="s">
        <v>90</v>
      </c>
      <c r="C27" s="146">
        <v>0</v>
      </c>
      <c r="D27" s="146"/>
      <c r="E27" s="146">
        <v>0</v>
      </c>
      <c r="F27" s="146"/>
      <c r="G27" s="146">
        <v>0</v>
      </c>
      <c r="H27" s="146"/>
      <c r="I27" s="146">
        <f t="shared" si="0"/>
        <v>0</v>
      </c>
      <c r="K27" s="149" t="s">
        <v>183</v>
      </c>
      <c r="M27" s="146">
        <v>0</v>
      </c>
      <c r="N27" s="146"/>
      <c r="O27" s="146">
        <v>0</v>
      </c>
      <c r="P27" s="146"/>
      <c r="Q27" s="146">
        <v>2367229894</v>
      </c>
      <c r="R27" s="146"/>
      <c r="S27" s="146">
        <f t="shared" si="1"/>
        <v>2367229894</v>
      </c>
      <c r="U27" s="149" t="s">
        <v>185</v>
      </c>
      <c r="W27" s="73"/>
      <c r="X27" s="73"/>
    </row>
    <row r="28" spans="1:24" s="39" customFormat="1" ht="51" customHeight="1">
      <c r="A28" s="148" t="s">
        <v>86</v>
      </c>
      <c r="C28" s="146">
        <v>0</v>
      </c>
      <c r="D28" s="146"/>
      <c r="E28" s="146">
        <v>0</v>
      </c>
      <c r="F28" s="146"/>
      <c r="G28" s="146">
        <v>0</v>
      </c>
      <c r="H28" s="146"/>
      <c r="I28" s="146">
        <f t="shared" si="0"/>
        <v>0</v>
      </c>
      <c r="K28" s="149" t="s">
        <v>183</v>
      </c>
      <c r="M28" s="146">
        <v>0</v>
      </c>
      <c r="N28" s="146"/>
      <c r="O28" s="146">
        <v>0</v>
      </c>
      <c r="P28" s="146"/>
      <c r="Q28" s="146">
        <v>15848577755</v>
      </c>
      <c r="R28" s="146"/>
      <c r="S28" s="146">
        <f t="shared" si="1"/>
        <v>15848577755</v>
      </c>
      <c r="U28" s="149" t="s">
        <v>186</v>
      </c>
      <c r="W28" s="73"/>
      <c r="X28" s="73"/>
    </row>
    <row r="29" spans="1:24" s="39" customFormat="1" ht="51" customHeight="1">
      <c r="A29" s="148" t="s">
        <v>112</v>
      </c>
      <c r="C29" s="146">
        <v>0</v>
      </c>
      <c r="D29" s="146"/>
      <c r="E29" s="146">
        <v>-293670851</v>
      </c>
      <c r="F29" s="146"/>
      <c r="G29" s="146">
        <v>0</v>
      </c>
      <c r="H29" s="146"/>
      <c r="I29" s="146">
        <f t="shared" si="0"/>
        <v>-293670851</v>
      </c>
      <c r="K29" s="149" t="s">
        <v>187</v>
      </c>
      <c r="M29" s="146">
        <v>0</v>
      </c>
      <c r="N29" s="146"/>
      <c r="O29" s="146">
        <v>-2026025946</v>
      </c>
      <c r="P29" s="146"/>
      <c r="Q29" s="146">
        <v>581853388</v>
      </c>
      <c r="R29" s="146"/>
      <c r="S29" s="146">
        <f t="shared" si="1"/>
        <v>-1444172558</v>
      </c>
      <c r="U29" s="149" t="s">
        <v>188</v>
      </c>
      <c r="W29" s="73"/>
      <c r="X29" s="73"/>
    </row>
    <row r="30" spans="1:24" s="39" customFormat="1" ht="51" customHeight="1">
      <c r="A30" s="148" t="s">
        <v>99</v>
      </c>
      <c r="C30" s="146">
        <v>0</v>
      </c>
      <c r="D30" s="146"/>
      <c r="E30" s="146">
        <v>0</v>
      </c>
      <c r="F30" s="146"/>
      <c r="G30" s="146">
        <v>0</v>
      </c>
      <c r="H30" s="146"/>
      <c r="I30" s="146">
        <f t="shared" si="0"/>
        <v>0</v>
      </c>
      <c r="K30" s="149" t="s">
        <v>183</v>
      </c>
      <c r="M30" s="146">
        <v>307333200</v>
      </c>
      <c r="N30" s="146"/>
      <c r="O30" s="146">
        <v>0</v>
      </c>
      <c r="P30" s="146"/>
      <c r="Q30" s="146">
        <v>-2131537290</v>
      </c>
      <c r="R30" s="146"/>
      <c r="S30" s="146">
        <f t="shared" si="1"/>
        <v>-1824204090</v>
      </c>
      <c r="U30" s="149" t="s">
        <v>189</v>
      </c>
      <c r="W30" s="73"/>
      <c r="X30" s="73"/>
    </row>
    <row r="31" spans="1:24" s="39" customFormat="1" ht="51" customHeight="1">
      <c r="A31" s="148" t="s">
        <v>92</v>
      </c>
      <c r="C31" s="146">
        <v>0</v>
      </c>
      <c r="D31" s="146"/>
      <c r="E31" s="146">
        <v>0</v>
      </c>
      <c r="F31" s="146"/>
      <c r="G31" s="146">
        <v>0</v>
      </c>
      <c r="H31" s="146"/>
      <c r="I31" s="146">
        <f t="shared" si="0"/>
        <v>0</v>
      </c>
      <c r="K31" s="149" t="s">
        <v>183</v>
      </c>
      <c r="M31" s="146">
        <v>0</v>
      </c>
      <c r="N31" s="146"/>
      <c r="O31" s="146">
        <v>0</v>
      </c>
      <c r="P31" s="146"/>
      <c r="Q31" s="146">
        <v>37903127</v>
      </c>
      <c r="R31" s="146"/>
      <c r="S31" s="146">
        <f t="shared" si="1"/>
        <v>37903127</v>
      </c>
      <c r="U31" s="149" t="s">
        <v>157</v>
      </c>
      <c r="W31" s="73"/>
      <c r="X31" s="73"/>
    </row>
    <row r="32" spans="1:24" s="39" customFormat="1" ht="51" customHeight="1">
      <c r="A32" s="148" t="s">
        <v>116</v>
      </c>
      <c r="C32" s="146">
        <v>0</v>
      </c>
      <c r="D32" s="146"/>
      <c r="E32" s="146">
        <v>0</v>
      </c>
      <c r="F32" s="146"/>
      <c r="G32" s="146">
        <v>0</v>
      </c>
      <c r="H32" s="146"/>
      <c r="I32" s="146">
        <f t="shared" si="0"/>
        <v>0</v>
      </c>
      <c r="K32" s="149" t="s">
        <v>183</v>
      </c>
      <c r="M32" s="146">
        <v>0</v>
      </c>
      <c r="N32" s="146"/>
      <c r="O32" s="146">
        <v>0</v>
      </c>
      <c r="P32" s="146"/>
      <c r="Q32" s="146">
        <v>397620046</v>
      </c>
      <c r="R32" s="146"/>
      <c r="S32" s="146">
        <f t="shared" si="1"/>
        <v>397620046</v>
      </c>
      <c r="U32" s="149" t="s">
        <v>190</v>
      </c>
      <c r="W32" s="73"/>
      <c r="X32" s="73"/>
    </row>
    <row r="33" spans="1:27" s="39" customFormat="1" ht="51" customHeight="1">
      <c r="A33" s="148" t="s">
        <v>118</v>
      </c>
      <c r="C33" s="146">
        <v>0</v>
      </c>
      <c r="D33" s="146"/>
      <c r="E33" s="146">
        <v>0</v>
      </c>
      <c r="F33" s="146"/>
      <c r="G33" s="146">
        <v>0</v>
      </c>
      <c r="H33" s="146"/>
      <c r="I33" s="146">
        <f t="shared" si="0"/>
        <v>0</v>
      </c>
      <c r="K33" s="149" t="s">
        <v>183</v>
      </c>
      <c r="M33" s="146">
        <v>2640000000</v>
      </c>
      <c r="N33" s="146"/>
      <c r="O33" s="146">
        <v>0</v>
      </c>
      <c r="P33" s="146"/>
      <c r="Q33" s="146">
        <v>10465536443</v>
      </c>
      <c r="R33" s="146"/>
      <c r="S33" s="146">
        <f t="shared" si="1"/>
        <v>13105536443</v>
      </c>
      <c r="U33" s="149" t="s">
        <v>191</v>
      </c>
      <c r="W33" s="73"/>
      <c r="X33" s="73"/>
    </row>
    <row r="34" spans="1:27" s="39" customFormat="1" ht="51" customHeight="1">
      <c r="A34" s="148" t="s">
        <v>98</v>
      </c>
      <c r="C34" s="146">
        <v>0</v>
      </c>
      <c r="D34" s="146"/>
      <c r="E34" s="146">
        <v>0</v>
      </c>
      <c r="F34" s="146"/>
      <c r="G34" s="146">
        <v>0</v>
      </c>
      <c r="H34" s="146"/>
      <c r="I34" s="146">
        <f t="shared" si="0"/>
        <v>0</v>
      </c>
      <c r="K34" s="149" t="s">
        <v>183</v>
      </c>
      <c r="M34" s="146">
        <v>0</v>
      </c>
      <c r="N34" s="146"/>
      <c r="O34" s="146">
        <v>0</v>
      </c>
      <c r="P34" s="146"/>
      <c r="Q34" s="146">
        <v>484013561</v>
      </c>
      <c r="R34" s="146"/>
      <c r="S34" s="146">
        <f t="shared" si="1"/>
        <v>484013561</v>
      </c>
      <c r="U34" s="149" t="s">
        <v>192</v>
      </c>
      <c r="W34" s="73"/>
      <c r="X34" s="73"/>
    </row>
    <row r="35" spans="1:27" s="39" customFormat="1" ht="51" customHeight="1">
      <c r="A35" s="148" t="s">
        <v>107</v>
      </c>
      <c r="C35" s="146">
        <v>0</v>
      </c>
      <c r="D35" s="146"/>
      <c r="E35" s="146">
        <v>0</v>
      </c>
      <c r="F35" s="146"/>
      <c r="G35" s="146">
        <v>0</v>
      </c>
      <c r="H35" s="146"/>
      <c r="I35" s="146">
        <f t="shared" si="0"/>
        <v>0</v>
      </c>
      <c r="K35" s="149" t="s">
        <v>183</v>
      </c>
      <c r="M35" s="146">
        <v>8100000000</v>
      </c>
      <c r="N35" s="146"/>
      <c r="O35" s="146">
        <v>0</v>
      </c>
      <c r="P35" s="146"/>
      <c r="Q35" s="146">
        <v>-9925293487</v>
      </c>
      <c r="R35" s="146"/>
      <c r="S35" s="146">
        <f t="shared" si="1"/>
        <v>-1825293487</v>
      </c>
      <c r="U35" s="149" t="s">
        <v>189</v>
      </c>
      <c r="W35" s="73"/>
      <c r="X35" s="73"/>
    </row>
    <row r="36" spans="1:27" s="39" customFormat="1" ht="51" customHeight="1">
      <c r="A36" s="148" t="s">
        <v>114</v>
      </c>
      <c r="C36" s="146">
        <v>0</v>
      </c>
      <c r="D36" s="146"/>
      <c r="E36" s="146">
        <v>0</v>
      </c>
      <c r="F36" s="146"/>
      <c r="G36" s="146">
        <v>0</v>
      </c>
      <c r="H36" s="146"/>
      <c r="I36" s="146">
        <f t="shared" si="0"/>
        <v>0</v>
      </c>
      <c r="K36" s="149" t="s">
        <v>183</v>
      </c>
      <c r="M36" s="146">
        <v>8100000000</v>
      </c>
      <c r="N36" s="146"/>
      <c r="O36" s="146">
        <v>0</v>
      </c>
      <c r="P36" s="146"/>
      <c r="Q36" s="146">
        <v>33183339222</v>
      </c>
      <c r="R36" s="146"/>
      <c r="S36" s="146">
        <f t="shared" si="1"/>
        <v>41283339222</v>
      </c>
      <c r="U36" s="149" t="s">
        <v>193</v>
      </c>
      <c r="W36" s="73"/>
      <c r="X36" s="73"/>
    </row>
    <row r="37" spans="1:27" s="39" customFormat="1" ht="51" customHeight="1">
      <c r="A37" s="148" t="s">
        <v>133</v>
      </c>
      <c r="C37" s="146">
        <v>0</v>
      </c>
      <c r="D37" s="146"/>
      <c r="E37" s="146">
        <v>0</v>
      </c>
      <c r="F37" s="146"/>
      <c r="G37" s="146">
        <v>0</v>
      </c>
      <c r="H37" s="146"/>
      <c r="I37" s="146">
        <f t="shared" si="0"/>
        <v>0</v>
      </c>
      <c r="K37" s="149" t="s">
        <v>183</v>
      </c>
      <c r="M37" s="146">
        <v>0</v>
      </c>
      <c r="N37" s="146"/>
      <c r="O37" s="146">
        <v>0</v>
      </c>
      <c r="P37" s="146"/>
      <c r="Q37" s="146">
        <v>1191511</v>
      </c>
      <c r="R37" s="146"/>
      <c r="S37" s="146">
        <f t="shared" si="1"/>
        <v>1191511</v>
      </c>
      <c r="U37" s="149" t="s">
        <v>183</v>
      </c>
      <c r="W37" s="73"/>
      <c r="X37" s="73"/>
    </row>
    <row r="38" spans="1:27" s="39" customFormat="1" ht="51" customHeight="1">
      <c r="A38" s="148" t="s">
        <v>113</v>
      </c>
      <c r="C38" s="146">
        <v>0</v>
      </c>
      <c r="D38" s="146"/>
      <c r="E38" s="146">
        <v>0</v>
      </c>
      <c r="F38" s="146"/>
      <c r="G38" s="146">
        <v>0</v>
      </c>
      <c r="H38" s="146"/>
      <c r="I38" s="146">
        <f t="shared" si="0"/>
        <v>0</v>
      </c>
      <c r="K38" s="149" t="s">
        <v>183</v>
      </c>
      <c r="M38" s="146">
        <v>0</v>
      </c>
      <c r="N38" s="146"/>
      <c r="O38" s="146">
        <v>0</v>
      </c>
      <c r="P38" s="146"/>
      <c r="Q38" s="146">
        <v>889248746</v>
      </c>
      <c r="R38" s="146"/>
      <c r="S38" s="146">
        <f t="shared" si="1"/>
        <v>889248746</v>
      </c>
      <c r="U38" s="149" t="s">
        <v>194</v>
      </c>
      <c r="W38" s="73"/>
      <c r="X38" s="73"/>
    </row>
    <row r="39" spans="1:27" s="39" customFormat="1" ht="51" customHeight="1">
      <c r="A39" s="148" t="s">
        <v>148</v>
      </c>
      <c r="C39" s="146">
        <v>0</v>
      </c>
      <c r="D39" s="146"/>
      <c r="E39" s="146">
        <v>-16129667889</v>
      </c>
      <c r="F39" s="146"/>
      <c r="G39" s="146">
        <v>0</v>
      </c>
      <c r="H39" s="146"/>
      <c r="I39" s="146">
        <f t="shared" si="0"/>
        <v>-16129667889</v>
      </c>
      <c r="K39" s="149" t="s">
        <v>195</v>
      </c>
      <c r="M39" s="146">
        <v>0</v>
      </c>
      <c r="N39" s="146"/>
      <c r="O39" s="146">
        <v>-16129667889</v>
      </c>
      <c r="P39" s="146"/>
      <c r="Q39" s="146">
        <v>0</v>
      </c>
      <c r="R39" s="146"/>
      <c r="S39" s="146">
        <f t="shared" si="1"/>
        <v>-16129667889</v>
      </c>
      <c r="U39" s="149" t="s">
        <v>196</v>
      </c>
      <c r="W39" s="73"/>
      <c r="X39" s="73"/>
    </row>
    <row r="40" spans="1:27" s="32" customFormat="1" ht="51" customHeight="1" thickBot="1">
      <c r="C40" s="40">
        <f>SUM(C10:C39)</f>
        <v>11567511557</v>
      </c>
      <c r="E40" s="40">
        <f>SUM(E10:E39)</f>
        <v>-55232469268</v>
      </c>
      <c r="G40" s="40">
        <f>SUM(G10:G39)</f>
        <v>-9397387885</v>
      </c>
      <c r="I40" s="40">
        <f>SUM(I10:I39)</f>
        <v>-53062345596</v>
      </c>
      <c r="J40" s="39"/>
      <c r="K40" s="84">
        <f>SUM(K10:K39)</f>
        <v>0</v>
      </c>
      <c r="L40" s="39"/>
      <c r="M40" s="40">
        <f>SUM(M10:M39)</f>
        <v>156218039592</v>
      </c>
      <c r="O40" s="40">
        <f>SUM(O10:O39)</f>
        <v>-142353636059</v>
      </c>
      <c r="Q40" s="40">
        <f>SUM(Q10:Q39)</f>
        <v>123617355421</v>
      </c>
      <c r="S40" s="40">
        <f>SUM(S10:S39)</f>
        <v>137481758954</v>
      </c>
      <c r="T40" s="39"/>
      <c r="U40" s="85">
        <f>SUM(U10:U39)</f>
        <v>0</v>
      </c>
      <c r="V40" s="39"/>
      <c r="AA40" s="143">
        <f>SUM(W40:Z40)</f>
        <v>0</v>
      </c>
    </row>
    <row r="41" spans="1:27" ht="41.25" thickTop="1">
      <c r="D41" s="39"/>
      <c r="F41" s="39"/>
      <c r="H41" s="39"/>
      <c r="J41" s="39"/>
      <c r="L41" s="39"/>
      <c r="N41" s="39"/>
      <c r="P41" s="39"/>
      <c r="R41" s="39"/>
      <c r="T41" s="39"/>
      <c r="V41" s="39"/>
    </row>
    <row r="42" spans="1:27" s="32" customFormat="1" ht="40.5">
      <c r="D42" s="39"/>
      <c r="G42" s="73"/>
      <c r="K42" s="33"/>
      <c r="O42" s="73"/>
      <c r="P42" s="39"/>
      <c r="Q42" s="73"/>
      <c r="R42" s="39"/>
      <c r="T42" s="39"/>
      <c r="U42" s="33"/>
    </row>
    <row r="43" spans="1:27" ht="40.5">
      <c r="G43" s="143"/>
      <c r="Q43" s="143"/>
      <c r="T43" s="39"/>
    </row>
    <row r="44" spans="1:27" ht="36.75">
      <c r="G44" s="143"/>
      <c r="Q44" s="143"/>
    </row>
    <row r="45" spans="1:27" ht="36.75">
      <c r="G45" s="143"/>
      <c r="Q45" s="143"/>
    </row>
    <row r="49" spans="3:21">
      <c r="C49" s="41"/>
      <c r="D49" s="41"/>
      <c r="E49" s="41"/>
      <c r="F49" s="41"/>
      <c r="G49" s="41"/>
      <c r="H49" s="41"/>
      <c r="I49" s="41"/>
      <c r="J49" s="41"/>
      <c r="K49" s="42"/>
      <c r="L49" s="41"/>
      <c r="M49" s="41"/>
      <c r="N49" s="41"/>
      <c r="O49" s="41"/>
      <c r="P49" s="41"/>
      <c r="Q49" s="41"/>
      <c r="R49" s="41"/>
      <c r="S49" s="41"/>
      <c r="T49" s="41"/>
    </row>
    <row r="60" spans="3:21">
      <c r="C60" s="41"/>
      <c r="D60" s="41"/>
      <c r="E60" s="41"/>
      <c r="F60" s="41"/>
      <c r="G60" s="41"/>
      <c r="H60" s="41"/>
      <c r="I60" s="41"/>
      <c r="J60" s="41"/>
      <c r="K60" s="42"/>
      <c r="L60" s="41"/>
      <c r="M60" s="41"/>
      <c r="N60" s="41"/>
      <c r="O60" s="41"/>
      <c r="P60" s="41"/>
      <c r="Q60" s="41"/>
      <c r="R60" s="41"/>
      <c r="S60" s="41"/>
      <c r="T60" s="41"/>
      <c r="U60" s="42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2022-10-31T12:33:14Z</dcterms:modified>
</cp:coreProperties>
</file>