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آبان\"/>
    </mc:Choice>
  </mc:AlternateContent>
  <xr:revisionPtr revIDLastSave="0" documentId="13_ncr:1_{D24E378F-3596-4262-8E3A-E9D137ECF9F2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'!$A$1:$L$14</definedName>
    <definedName name="_xlnm.Print_Area" localSheetId="5">'درآمد سود سهام '!$A$1:$S$24</definedName>
    <definedName name="_xlnm.Print_Area" localSheetId="7">'درآمد ناشی از تغییر قیمت اوراق '!$A$1:$Q$26</definedName>
    <definedName name="_xlnm.Print_Area" localSheetId="6">'درآمد ناشی از فروش '!$A$1:$R$38</definedName>
    <definedName name="_xlnm.Print_Area" localSheetId="0">روکش!$A$1:$M$40</definedName>
    <definedName name="_xlnm.Print_Area" localSheetId="11">'سایر درآمدها '!$A$1:$E$14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'!$A$1:$U$40</definedName>
    <definedName name="_xlnm.Print_Area" localSheetId="1">سهام!$A$1:$Z$30</definedName>
    <definedName name="_xlnm.Print_Area" localSheetId="4">'سود اوراق بهادار و سپرده بانکی '!$A$1:$T$12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10" i="11"/>
  <c r="I39" i="11"/>
  <c r="M23" i="8"/>
  <c r="K12" i="7"/>
  <c r="Q12" i="7"/>
  <c r="I12" i="7"/>
  <c r="G9" i="15"/>
  <c r="I11" i="11" l="1"/>
  <c r="I10" i="1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9" i="8"/>
  <c r="M8" i="7"/>
  <c r="K13" i="13"/>
  <c r="G13" i="13"/>
  <c r="I14" i="13"/>
  <c r="K12" i="13" s="1"/>
  <c r="E14" i="13"/>
  <c r="G11" i="13" s="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10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S9" i="7"/>
  <c r="S12" i="7" s="1"/>
  <c r="S10" i="7"/>
  <c r="S11" i="7"/>
  <c r="S8" i="7"/>
  <c r="M9" i="7"/>
  <c r="M10" i="7"/>
  <c r="M11" i="7"/>
  <c r="O12" i="7"/>
  <c r="AA11" i="1"/>
  <c r="Y12" i="1" s="1"/>
  <c r="M12" i="7" l="1"/>
  <c r="Q13" i="6"/>
  <c r="O13" i="6"/>
  <c r="M13" i="6"/>
  <c r="K13" i="6"/>
  <c r="Y20" i="1"/>
  <c r="I25" i="9" l="1"/>
  <c r="G38" i="10"/>
  <c r="E40" i="11"/>
  <c r="E10" i="15"/>
  <c r="E25" i="9"/>
  <c r="G25" i="9"/>
  <c r="M25" i="9"/>
  <c r="O25" i="9"/>
  <c r="E13" i="14"/>
  <c r="C13" i="14"/>
  <c r="O38" i="10"/>
  <c r="M38" i="10"/>
  <c r="E38" i="10"/>
  <c r="Q23" i="8"/>
  <c r="O23" i="8"/>
  <c r="K23" i="8"/>
  <c r="I23" i="8"/>
  <c r="W28" i="1"/>
  <c r="U28" i="1"/>
  <c r="O28" i="1"/>
  <c r="K28" i="1"/>
  <c r="G28" i="1"/>
  <c r="E28" i="1"/>
  <c r="S10" i="6"/>
  <c r="S11" i="6"/>
  <c r="S9" i="6"/>
  <c r="S23" i="8"/>
  <c r="K6" i="6"/>
  <c r="I38" i="10" l="1"/>
  <c r="I40" i="11"/>
  <c r="Q38" i="10"/>
  <c r="S40" i="11"/>
  <c r="S8" i="6"/>
  <c r="E9" i="15" l="1"/>
  <c r="Y27" i="1" l="1"/>
  <c r="Y26" i="1"/>
  <c r="Y25" i="1"/>
  <c r="Y16" i="1"/>
  <c r="AA40" i="11"/>
  <c r="U40" i="11" l="1"/>
  <c r="O40" i="11"/>
  <c r="K40" i="11"/>
  <c r="M40" i="11"/>
  <c r="C40" i="11"/>
  <c r="Y13" i="1" l="1"/>
  <c r="Y14" i="1"/>
  <c r="Y15" i="1"/>
  <c r="Y17" i="1"/>
  <c r="Y18" i="1"/>
  <c r="Y19" i="1"/>
  <c r="Y21" i="1"/>
  <c r="Y22" i="1"/>
  <c r="Y23" i="1"/>
  <c r="Y24" i="1"/>
  <c r="Y28" i="1" l="1"/>
  <c r="Q25" i="9"/>
  <c r="S13" i="6" l="1"/>
  <c r="E12" i="15" l="1"/>
  <c r="I12" i="15" l="1"/>
  <c r="E11" i="15"/>
  <c r="E13" i="15" s="1"/>
  <c r="K10" i="13" l="1"/>
  <c r="K14" i="13" s="1"/>
  <c r="K11" i="13"/>
  <c r="G10" i="13"/>
  <c r="G12" i="13"/>
  <c r="Q40" i="11"/>
  <c r="G14" i="13" l="1"/>
  <c r="I9" i="15"/>
  <c r="G40" i="11"/>
  <c r="I11" i="15"/>
  <c r="K8" i="18" l="1"/>
  <c r="C8" i="18"/>
  <c r="K7" i="9"/>
  <c r="C7" i="9"/>
  <c r="C11" i="18" l="1"/>
  <c r="R23" i="8" l="1"/>
  <c r="P23" i="8"/>
  <c r="N23" i="8"/>
  <c r="L23" i="8"/>
  <c r="J23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R11" i="18"/>
  <c r="I11" i="18"/>
  <c r="I10" i="15" l="1"/>
  <c r="I13" i="15" s="1"/>
  <c r="F11" i="18"/>
  <c r="G10" i="15" l="1"/>
  <c r="G11" i="15"/>
  <c r="G12" i="15"/>
  <c r="A4" i="7"/>
  <c r="G13" i="15" l="1"/>
  <c r="A4" i="8"/>
  <c r="A4" i="10" s="1"/>
  <c r="A4" i="9" s="1"/>
  <c r="A4" i="11" s="1"/>
  <c r="A4" i="18" s="1"/>
  <c r="A4" i="13" s="1"/>
  <c r="A4" i="14" s="1"/>
  <c r="F14" i="13" l="1"/>
  <c r="H14" i="13"/>
  <c r="J14" i="13"/>
  <c r="L14" i="13"/>
  <c r="P25" i="9"/>
  <c r="H25" i="9"/>
  <c r="N25" i="9"/>
  <c r="J25" i="9"/>
  <c r="L25" i="9"/>
</calcChain>
</file>

<file path=xl/sharedStrings.xml><?xml version="1.0" encoding="utf-8"?>
<sst xmlns="http://schemas.openxmlformats.org/spreadsheetml/2006/main" count="486" uniqueCount="153">
  <si>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</si>
  <si>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</si>
  <si>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</si>
  <si>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</si>
  <si>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</si>
  <si>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</si>
  <si>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</si>
  <si>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</si>
  <si>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</si>
  <si>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</si>
  <si>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</si>
  <si>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</si>
  <si>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</si>
  <si>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</si>
  <si>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</si>
  <si>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</si>
  <si>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</si>
  <si>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</si>
  <si>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</si>
  <si>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</si>
  <si>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</si>
  <si>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</si>
  <si>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</si>
  <si>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</si>
  <si>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</si>
  <si>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</si>
  <si>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</si>
  <si>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</si>
  <si>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</si>
  <si>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</si>
  <si>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</si>
  <si>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</si>
  <si>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</si>
  <si>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</si>
  <si>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</si>
  <si>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</si>
  <si>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</si>
  <si>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</si>
  <si>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</si>
  <si>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</si>
  <si>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</si>
  <si>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</si>
  <si>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</si>
  <si>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</si>
  <si>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</si>
  <si>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</si>
  <si>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</si>
  <si>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</si>
  <si>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</si>
  <si>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</si>
  <si>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</si>
  <si>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</si>
  <si>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</si>
  <si>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</si>
  <si>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</si>
  <si>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</si>
  <si>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</si>
  <si>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</si>
  <si>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</si>
  <si>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</si>
  <si>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</si>
  <si>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</si>
  <si>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</si>
  <si>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</si>
  <si>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</si>
  <si>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</si>
  <si>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</si>
  <si>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</si>
  <si>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</si>
  <si>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</si>
  <si>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</si>
  <si>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</si>
  <si>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</si>
  <si>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</si>
  <si>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</si>
  <si>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</si>
  <si>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</si>
  <si>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</si>
  <si>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</si>
  <si>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</si>
  <si>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</si>
  <si>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</si>
  <si>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</si>
  <si>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</si>
  <si>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</si>
  <si>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</si>
  <si>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</si>
  <si>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</si>
  <si>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</si>
  <si>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</si>
  <si>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</si>
  <si>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</si>
  <si>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</si>
  <si>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</si>
  <si>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</si>
  <si>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</si>
  <si>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</si>
  <si>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</si>
  <si>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</si>
  <si>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</si>
  <si>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</si>
  <si>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</si>
  <si>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</si>
  <si>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</si>
  <si>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</si>
  <si>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</si>
  <si>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</si>
  <si>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</si>
  <si>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</si>
  <si>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</si>
  <si>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</si>
  <si>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</si>
  <si>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</si>
  <si>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</si>
  <si>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</si>
  <si>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</si>
  <si>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</si>
  <si>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</si>
  <si>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</si>
  <si>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</si>
  <si>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</si>
  <si>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</si>
  <si>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</si>
  <si>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</si>
  <si>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</si>
  <si>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</si>
  <si>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</si>
  <si>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</si>
  <si>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</si>
  <si>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</si>
  <si>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</si>
  <si>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</si>
  <si>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</si>
  <si>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پخش هجرت</t>
  </si>
  <si>
    <t>سرمایه گذاری تامین اجتماعی</t>
  </si>
  <si>
    <t>مبین انرژی خلیج فارس</t>
  </si>
  <si>
    <t>پالایش نفت اصفهان</t>
  </si>
  <si>
    <t>بانک سامان زعفرانیه</t>
  </si>
  <si>
    <t>8648104013808</t>
  </si>
  <si>
    <t>1401/06/21</t>
  </si>
  <si>
    <t>1401/06/12</t>
  </si>
  <si>
    <t>1401/07/30</t>
  </si>
  <si>
    <t>ح . توزیع دارو پخش</t>
  </si>
  <si>
    <t>بانک ملی الوند</t>
  </si>
  <si>
    <t>0228569775003</t>
  </si>
  <si>
    <t>1401/07/25</t>
  </si>
  <si>
    <t xml:space="preserve"> منتهی به 30 آبان ماه 1401</t>
  </si>
  <si>
    <t>برای ماه منتهی به 1401/08/30</t>
  </si>
  <si>
    <t>1401/08/30</t>
  </si>
  <si>
    <t xml:space="preserve">از ابتدای سال مالی تا پایان آبان ماه </t>
  </si>
  <si>
    <t>طی آبان ماه</t>
  </si>
  <si>
    <t>از ابتدای سال مالی تا پایان آبان ماه</t>
  </si>
  <si>
    <t>1401/07/27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</si>
</sst>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18"/>
      <color rgb="FFFF0000"/>
      <name val="B Nazanin"/>
      <charset val="178"/>
    </font>
    <font>
      <sz val="20"/>
      <color rgb="FF000000"/>
      <name val="Tahoma"/>
      <family val="2"/>
    </font>
    <font>
      <sz val="22"/>
      <color rgb="FFFF0000"/>
      <name val="B Nazanin"/>
      <charset val="178"/>
    </font>
    <font>
      <sz val="9"/>
      <name val="Tahoma"/>
      <family val="2"/>
    </font>
    <font>
      <sz val="14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6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CF6F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65" fontId="8" fillId="0" borderId="0" xfId="0" applyNumberFormat="1" applyFont="1"/>
    <xf numFmtId="0" fontId="24" fillId="0" borderId="8" xfId="0" applyFont="1" applyBorder="1" applyAlignment="1">
      <alignment vertical="center"/>
    </xf>
    <xf numFmtId="3" fontId="37" fillId="0" borderId="0" xfId="0" applyNumberFormat="1" applyFont="1" applyFill="1"/>
    <xf numFmtId="3" fontId="38" fillId="0" borderId="0" xfId="0" applyNumberFormat="1" applyFont="1" applyFill="1"/>
    <xf numFmtId="3" fontId="39" fillId="0" borderId="0" xfId="0" applyNumberFormat="1" applyFont="1" applyFill="1"/>
    <xf numFmtId="168" fontId="8" fillId="0" borderId="0" xfId="0" applyNumberFormat="1" applyFont="1"/>
    <xf numFmtId="165" fontId="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165" fontId="40" fillId="0" borderId="0" xfId="0" applyNumberFormat="1" applyFont="1" applyAlignment="1">
      <alignment vertical="center" wrapText="1"/>
    </xf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/>
    <xf numFmtId="41" fontId="8" fillId="0" borderId="0" xfId="0" applyNumberFormat="1" applyFont="1" applyFill="1"/>
    <xf numFmtId="167" fontId="8" fillId="0" borderId="0" xfId="0" applyNumberFormat="1" applyFont="1"/>
    <xf numFmtId="41" fontId="24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/>
    <xf numFmtId="41" fontId="8" fillId="0" borderId="0" xfId="0" applyNumberFormat="1" applyFont="1" applyFill="1" applyBorder="1"/>
    <xf numFmtId="165" fontId="41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wrapText="1"/>
    </xf>
    <xf numFmtId="3" fontId="42" fillId="0" borderId="0" xfId="0" applyNumberFormat="1" applyFont="1" applyFill="1"/>
    <xf numFmtId="3" fontId="24" fillId="0" borderId="0" xfId="0" applyNumberFormat="1" applyFont="1" applyFill="1" applyBorder="1"/>
    <xf numFmtId="165" fontId="24" fillId="0" borderId="0" xfId="0" applyNumberFormat="1" applyFont="1" applyFill="1" applyBorder="1" applyAlignment="1">
      <alignment horizontal="right" vertical="center"/>
    </xf>
    <xf numFmtId="165" fontId="43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3" fontId="0" fillId="0" borderId="0" xfId="0" applyNumberFormat="1" applyFill="1"/>
    <xf numFmtId="165" fontId="24" fillId="0" borderId="0" xfId="0" applyNumberFormat="1" applyFont="1" applyFill="1"/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3" fontId="37" fillId="0" borderId="0" xfId="0" applyNumberFormat="1" applyFont="1"/>
    <xf numFmtId="41" fontId="24" fillId="0" borderId="0" xfId="0" applyNumberFormat="1" applyFont="1" applyFill="1" applyAlignment="1">
      <alignment vertical="center"/>
    </xf>
    <xf numFmtId="3" fontId="44" fillId="2" borderId="0" xfId="0" applyNumberFormat="1" applyFont="1" applyFill="1" applyAlignment="1">
      <alignment horizontal="right" vertical="center" wrapText="1"/>
    </xf>
    <xf numFmtId="41" fontId="4" fillId="0" borderId="0" xfId="0" applyNumberFormat="1" applyFont="1" applyFill="1"/>
    <xf numFmtId="3" fontId="45" fillId="0" borderId="0" xfId="0" applyNumberFormat="1" applyFont="1" applyFill="1"/>
    <xf numFmtId="3" fontId="46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3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3" fontId="48" fillId="0" borderId="0" xfId="0" applyNumberFormat="1" applyFont="1" applyFill="1"/>
    <xf numFmtId="3" fontId="48" fillId="0" borderId="0" xfId="0" applyNumberFormat="1" applyFont="1"/>
    <xf numFmtId="165" fontId="11" fillId="0" borderId="0" xfId="0" applyNumberFormat="1" applyFont="1" applyFill="1" applyAlignment="1">
      <alignment wrapText="1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3" fontId="47" fillId="0" borderId="0" xfId="0" applyNumberFormat="1" applyFont="1" applyFill="1"/>
    <xf numFmtId="3" fontId="44" fillId="0" borderId="0" xfId="0" applyNumberFormat="1" applyFont="1" applyFill="1" applyAlignment="1">
      <alignment horizontal="right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12</xdr:col>
      <xdr:colOff>561975</xdr:colOff>
      <xdr:row>39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67D6D4-2F0F-44C1-9AAB-0859EBC0A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09225" y="38100"/>
          <a:ext cx="7848600" cy="755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zoomScaleNormal="100" zoomScaleSheetLayoutView="100" workbookViewId="0">
      <selection activeCell="R13" sqref="Q13:R13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87" t="s">
        <v>96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</row>
    <row r="24" spans="1:13" ht="15" customHeight="1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</row>
    <row r="25" spans="1:13" ht="15" customHeight="1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88" t="s">
        <v>146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</row>
    <row r="29" spans="1:13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</row>
    <row r="30" spans="1:13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</row>
    <row r="32" spans="1:13">
      <c r="C32" s="5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215" t="s">
        <v>67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8" ht="30">
      <c r="A3" s="215" t="str">
        <f>'سرمایه‌گذاری در سهام '!A3:U3</f>
        <v>صورت وضعیت درآمدها</v>
      </c>
      <c r="B3" s="215"/>
      <c r="C3" s="215" t="s">
        <v>29</v>
      </c>
      <c r="D3" s="215" t="s">
        <v>29</v>
      </c>
      <c r="E3" s="215" t="s">
        <v>29</v>
      </c>
      <c r="F3" s="215" t="s">
        <v>29</v>
      </c>
      <c r="G3" s="215" t="s">
        <v>29</v>
      </c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8" ht="30">
      <c r="A4" s="215" t="str">
        <f>'سرمایه‌گذاری در سهام '!A4:U4</f>
        <v>برای ماه منتهی به 1401/08/30</v>
      </c>
      <c r="B4" s="215"/>
      <c r="C4" s="215">
        <f>'سرمایه‌گذاری در سهام '!A4:U4</f>
        <v>0</v>
      </c>
      <c r="D4" s="215" t="s">
        <v>60</v>
      </c>
      <c r="E4" s="215" t="s">
        <v>60</v>
      </c>
      <c r="F4" s="215" t="s">
        <v>60</v>
      </c>
      <c r="G4" s="215" t="s">
        <v>60</v>
      </c>
      <c r="H4" s="215"/>
      <c r="I4" s="215"/>
      <c r="J4" s="215"/>
      <c r="K4" s="215"/>
      <c r="L4" s="215"/>
      <c r="M4" s="215"/>
      <c r="N4" s="215"/>
      <c r="O4" s="215"/>
      <c r="P4" s="215"/>
      <c r="Q4" s="215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216" t="s">
        <v>82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215" t="s">
        <v>33</v>
      </c>
      <c r="C8" s="215" t="str">
        <f>'درآمد ناشی از فروش '!C7:I7</f>
        <v>طی آبان ماه</v>
      </c>
      <c r="D8" s="215" t="s">
        <v>31</v>
      </c>
      <c r="E8" s="215" t="s">
        <v>31</v>
      </c>
      <c r="F8" s="215" t="s">
        <v>31</v>
      </c>
      <c r="G8" s="215" t="s">
        <v>31</v>
      </c>
      <c r="H8" s="215" t="s">
        <v>31</v>
      </c>
      <c r="I8" s="215" t="s">
        <v>31</v>
      </c>
      <c r="K8" s="215" t="str">
        <f>'درآمد ناشی از فروش '!K7:Q7</f>
        <v>از ابتدای سال مالی تا پایان آبان ماه</v>
      </c>
      <c r="L8" s="215" t="s">
        <v>32</v>
      </c>
      <c r="M8" s="215" t="s">
        <v>32</v>
      </c>
      <c r="N8" s="215" t="s">
        <v>32</v>
      </c>
      <c r="O8" s="215" t="s">
        <v>32</v>
      </c>
      <c r="P8" s="215" t="s">
        <v>32</v>
      </c>
      <c r="Q8" s="215" t="s">
        <v>32</v>
      </c>
    </row>
    <row r="9" spans="1:18" ht="90.75" thickBot="1">
      <c r="A9" s="215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0"/>
  <sheetViews>
    <sheetView rightToLeft="1" view="pageBreakPreview" zoomScale="90" zoomScaleNormal="100" zoomScaleSheetLayoutView="90" workbookViewId="0">
      <selection activeCell="I12" sqref="I12"/>
    </sheetView>
  </sheetViews>
  <sheetFormatPr defaultColWidth="9.140625" defaultRowHeight="22.5"/>
  <cols>
    <col min="1" max="1" width="26.140625" style="24" bestFit="1" customWidth="1"/>
    <col min="2" max="2" width="1" style="24" customWidth="1"/>
    <col min="3" max="3" width="31" style="24" bestFit="1" customWidth="1"/>
    <col min="4" max="4" width="1" style="24" customWidth="1"/>
    <col min="5" max="5" width="32.5703125" style="24" bestFit="1" customWidth="1"/>
    <col min="6" max="6" width="1" style="24" customWidth="1"/>
    <col min="7" max="7" width="10" style="87" customWidth="1"/>
    <col min="8" max="8" width="1" style="24" customWidth="1"/>
    <col min="9" max="9" width="32.5703125" style="24" bestFit="1" customWidth="1"/>
    <col min="10" max="10" width="1" style="24" customWidth="1"/>
    <col min="11" max="11" width="10.28515625" style="87" customWidth="1"/>
    <col min="12" max="12" width="1" style="24" customWidth="1"/>
    <col min="13" max="13" width="9.140625" style="24" customWidth="1"/>
    <col min="14" max="16384" width="9.140625" style="24"/>
  </cols>
  <sheetData>
    <row r="2" spans="1:16" ht="24">
      <c r="A2" s="217" t="s">
        <v>67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6" ht="24">
      <c r="A3" s="217" t="str">
        <f>'سرمایه‌گذاری در اوراق بهادار '!A3:Q3</f>
        <v>صورت وضعیت درآمدها</v>
      </c>
      <c r="B3" s="217" t="s">
        <v>29</v>
      </c>
      <c r="C3" s="217" t="s">
        <v>29</v>
      </c>
      <c r="D3" s="217" t="s">
        <v>29</v>
      </c>
      <c r="E3" s="217" t="s">
        <v>29</v>
      </c>
      <c r="F3" s="217" t="s">
        <v>29</v>
      </c>
      <c r="G3" s="217"/>
      <c r="H3" s="217"/>
      <c r="I3" s="217"/>
      <c r="J3" s="217"/>
      <c r="K3" s="217"/>
      <c r="L3" s="217"/>
      <c r="M3" s="217"/>
    </row>
    <row r="4" spans="1:16" ht="26.25">
      <c r="A4" s="195" t="str">
        <f>'سرمایه‌گذاری در اوراق بهادار '!A4:Q4</f>
        <v>برای ماه منتهی به 1401/08/30</v>
      </c>
      <c r="B4" s="195" t="s">
        <v>97</v>
      </c>
      <c r="C4" s="195" t="s">
        <v>2</v>
      </c>
      <c r="D4" s="195" t="s">
        <v>2</v>
      </c>
      <c r="E4" s="195" t="s">
        <v>2</v>
      </c>
      <c r="F4" s="195" t="s">
        <v>2</v>
      </c>
      <c r="G4" s="195"/>
      <c r="H4" s="195"/>
      <c r="I4" s="195"/>
      <c r="J4" s="195"/>
      <c r="K4" s="195"/>
      <c r="L4" s="195"/>
      <c r="M4" s="195"/>
      <c r="N4" s="27"/>
    </row>
    <row r="5" spans="1:16" ht="24">
      <c r="B5" s="179"/>
      <c r="C5" s="179"/>
      <c r="D5" s="179"/>
      <c r="E5" s="179"/>
      <c r="F5" s="179"/>
      <c r="G5" s="179"/>
      <c r="H5" s="179"/>
      <c r="I5" s="179"/>
    </row>
    <row r="6" spans="1:16" ht="28.5">
      <c r="A6" s="219" t="s">
        <v>81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6" ht="28.5">
      <c r="A7" s="181"/>
      <c r="B7" s="181"/>
      <c r="C7" s="181"/>
      <c r="D7" s="181"/>
      <c r="E7" s="181"/>
      <c r="F7" s="181"/>
      <c r="G7" s="84"/>
      <c r="H7" s="181"/>
      <c r="I7" s="181"/>
      <c r="J7" s="181"/>
      <c r="K7" s="84"/>
      <c r="L7" s="181"/>
    </row>
    <row r="8" spans="1:16" ht="24.75" thickBot="1">
      <c r="A8" s="218" t="s">
        <v>53</v>
      </c>
      <c r="B8" s="218" t="s">
        <v>53</v>
      </c>
      <c r="C8" s="218" t="s">
        <v>53</v>
      </c>
      <c r="E8" s="218" t="s">
        <v>150</v>
      </c>
      <c r="F8" s="218" t="s">
        <v>31</v>
      </c>
      <c r="G8" s="218" t="s">
        <v>31</v>
      </c>
      <c r="I8" s="218" t="s">
        <v>151</v>
      </c>
      <c r="J8" s="218" t="s">
        <v>32</v>
      </c>
      <c r="K8" s="218" t="s">
        <v>32</v>
      </c>
    </row>
    <row r="9" spans="1:16" ht="48" thickBot="1">
      <c r="A9" s="25" t="s">
        <v>54</v>
      </c>
      <c r="C9" s="25" t="s">
        <v>19</v>
      </c>
      <c r="E9" s="25" t="s">
        <v>55</v>
      </c>
      <c r="G9" s="26" t="s">
        <v>56</v>
      </c>
      <c r="I9" s="25" t="s">
        <v>55</v>
      </c>
      <c r="K9" s="26" t="s">
        <v>56</v>
      </c>
    </row>
    <row r="10" spans="1:16" ht="24.75">
      <c r="A10" s="92" t="s">
        <v>26</v>
      </c>
      <c r="B10" s="92"/>
      <c r="C10" s="92" t="s">
        <v>27</v>
      </c>
      <c r="D10" s="92"/>
      <c r="E10" s="92">
        <v>3348</v>
      </c>
      <c r="F10" s="60"/>
      <c r="G10" s="85">
        <f>E10/$E$14</f>
        <v>1.1855948147777057E-5</v>
      </c>
      <c r="H10" s="60"/>
      <c r="I10" s="92">
        <v>385022</v>
      </c>
      <c r="J10" s="60"/>
      <c r="K10" s="85">
        <f>I10/$I$14</f>
        <v>6.1300128988003291E-4</v>
      </c>
      <c r="O10" s="131"/>
      <c r="P10" s="172"/>
    </row>
    <row r="11" spans="1:16" ht="24.75">
      <c r="A11" s="92" t="s">
        <v>63</v>
      </c>
      <c r="B11" s="92"/>
      <c r="C11" s="92" t="s">
        <v>64</v>
      </c>
      <c r="D11" s="92"/>
      <c r="E11" s="92">
        <v>281722316</v>
      </c>
      <c r="F11" s="60"/>
      <c r="G11" s="85">
        <f>E11/$E$14</f>
        <v>0.99763595297719909</v>
      </c>
      <c r="H11" s="60"/>
      <c r="I11" s="92">
        <v>624228056</v>
      </c>
      <c r="J11" s="60"/>
      <c r="K11" s="85">
        <f>I11/$I$14</f>
        <v>0.99384607504845279</v>
      </c>
      <c r="O11" s="131"/>
      <c r="P11" s="172"/>
    </row>
    <row r="12" spans="1:16" ht="24.75">
      <c r="A12" s="92" t="s">
        <v>108</v>
      </c>
      <c r="B12" s="92"/>
      <c r="C12" s="92" t="s">
        <v>109</v>
      </c>
      <c r="D12" s="92"/>
      <c r="E12" s="92">
        <v>662591</v>
      </c>
      <c r="F12" s="60"/>
      <c r="G12" s="85">
        <f>E12/$E$14</f>
        <v>2.3463693366737597E-3</v>
      </c>
      <c r="H12" s="60"/>
      <c r="I12" s="92">
        <v>3478573</v>
      </c>
      <c r="J12" s="60"/>
      <c r="K12" s="85">
        <f>I12/$I$14</f>
        <v>5.5383062161171457E-3</v>
      </c>
      <c r="O12" s="131"/>
      <c r="P12" s="172"/>
    </row>
    <row r="13" spans="1:16" ht="24.75">
      <c r="A13" s="92" t="s">
        <v>137</v>
      </c>
      <c r="B13" s="92"/>
      <c r="C13" s="92" t="s">
        <v>138</v>
      </c>
      <c r="D13" s="92"/>
      <c r="E13" s="92">
        <v>1644</v>
      </c>
      <c r="F13" s="60"/>
      <c r="G13" s="85">
        <f>E13/$E$14</f>
        <v>5.8217379793743965E-6</v>
      </c>
      <c r="H13" s="60"/>
      <c r="I13" s="92">
        <v>1644</v>
      </c>
      <c r="J13" s="60"/>
      <c r="K13" s="85">
        <f>I13/$I$14</f>
        <v>2.6174455500277234E-6</v>
      </c>
      <c r="O13" s="131"/>
      <c r="P13" s="172"/>
    </row>
    <row r="14" spans="1:16" s="27" customFormat="1" ht="36.75" customHeight="1" thickBot="1">
      <c r="E14" s="61">
        <f>SUM(E10:E13)</f>
        <v>282389899</v>
      </c>
      <c r="F14" s="60">
        <f t="shared" ref="F14:L14" si="0">SUM(F10:F12)</f>
        <v>0</v>
      </c>
      <c r="G14" s="86">
        <f>SUM(G10:G13)</f>
        <v>1</v>
      </c>
      <c r="H14" s="60">
        <f t="shared" si="0"/>
        <v>0</v>
      </c>
      <c r="I14" s="61">
        <f>SUM(I10:I13)</f>
        <v>628093295</v>
      </c>
      <c r="J14" s="60">
        <f t="shared" si="0"/>
        <v>0</v>
      </c>
      <c r="K14" s="86">
        <f>SUM(K10:K13)</f>
        <v>1</v>
      </c>
      <c r="L14" s="27">
        <f t="shared" si="0"/>
        <v>0</v>
      </c>
      <c r="M14" s="59"/>
    </row>
    <row r="15" spans="1:16" ht="23.25" thickTop="1">
      <c r="M15" s="28"/>
    </row>
    <row r="16" spans="1:16">
      <c r="M16" s="28"/>
    </row>
    <row r="17" spans="13:13">
      <c r="M17" s="28"/>
    </row>
    <row r="18" spans="13:13">
      <c r="M18" s="28"/>
    </row>
    <row r="19" spans="13:13">
      <c r="M19" s="28"/>
    </row>
    <row r="20" spans="13:13">
      <c r="M20" s="28"/>
    </row>
    <row r="21" spans="13:13">
      <c r="M21" s="28"/>
    </row>
    <row r="22" spans="13:13">
      <c r="M22" s="28"/>
    </row>
    <row r="23" spans="13:13">
      <c r="M23" s="28"/>
    </row>
    <row r="24" spans="13:13">
      <c r="M24" s="28"/>
    </row>
    <row r="25" spans="13:13">
      <c r="M25" s="28"/>
    </row>
    <row r="26" spans="13:13">
      <c r="M26" s="28"/>
    </row>
    <row r="27" spans="13:13">
      <c r="M27" s="28"/>
    </row>
    <row r="28" spans="13:13">
      <c r="M28" s="28"/>
    </row>
    <row r="29" spans="13:13">
      <c r="M29" s="28"/>
    </row>
    <row r="30" spans="13:13">
      <c r="M30" s="28"/>
    </row>
    <row r="31" spans="13:13">
      <c r="M31" s="28"/>
    </row>
    <row r="32" spans="13:13">
      <c r="M32" s="28"/>
    </row>
    <row r="33" spans="13:13">
      <c r="M33" s="28"/>
    </row>
    <row r="34" spans="13:13">
      <c r="M34" s="28"/>
    </row>
    <row r="35" spans="13:13">
      <c r="M35" s="28"/>
    </row>
    <row r="36" spans="13:13">
      <c r="M36" s="28"/>
    </row>
    <row r="37" spans="13:13">
      <c r="M37" s="28"/>
    </row>
    <row r="38" spans="13:13">
      <c r="M38" s="28"/>
    </row>
    <row r="39" spans="13:13">
      <c r="M39" s="28"/>
    </row>
    <row r="40" spans="13:13">
      <c r="M40" s="28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A8" sqref="A8:A9"/>
    </sheetView>
  </sheetViews>
  <sheetFormatPr defaultColWidth="12.140625" defaultRowHeight="22.5"/>
  <cols>
    <col min="1" max="1" width="42.42578125" style="24" bestFit="1" customWidth="1"/>
    <col min="2" max="2" width="2.5703125" style="24" customWidth="1"/>
    <col min="3" max="3" width="19" style="24" bestFit="1" customWidth="1"/>
    <col min="4" max="4" width="0.7109375" style="24" customWidth="1"/>
    <col min="5" max="5" width="20.5703125" style="24" bestFit="1" customWidth="1"/>
    <col min="6" max="16384" width="12.140625" style="24"/>
  </cols>
  <sheetData>
    <row r="2" spans="1:13" ht="24">
      <c r="A2" s="217" t="s">
        <v>67</v>
      </c>
      <c r="B2" s="217"/>
      <c r="C2" s="217"/>
      <c r="D2" s="217"/>
      <c r="E2" s="217"/>
    </row>
    <row r="3" spans="1:13" ht="24">
      <c r="A3" s="217" t="s">
        <v>29</v>
      </c>
      <c r="B3" s="217" t="s">
        <v>29</v>
      </c>
      <c r="C3" s="217" t="s">
        <v>29</v>
      </c>
      <c r="D3" s="217" t="s">
        <v>29</v>
      </c>
      <c r="E3" s="217"/>
    </row>
    <row r="4" spans="1:13" ht="24">
      <c r="A4" s="217" t="str">
        <f>'درآمد سپرده بانکی '!A4:M4</f>
        <v>برای ماه منتهی به 1401/08/30</v>
      </c>
      <c r="B4" s="217" t="s">
        <v>2</v>
      </c>
      <c r="C4" s="217" t="s">
        <v>2</v>
      </c>
      <c r="D4" s="217" t="s">
        <v>2</v>
      </c>
      <c r="E4" s="217"/>
    </row>
    <row r="5" spans="1:13" ht="24">
      <c r="A5" s="179"/>
      <c r="B5" s="179"/>
      <c r="C5" s="179"/>
      <c r="D5" s="179"/>
      <c r="E5" s="179"/>
    </row>
    <row r="6" spans="1:13" ht="28.5">
      <c r="A6" s="219" t="s">
        <v>83</v>
      </c>
      <c r="B6" s="219"/>
      <c r="C6" s="219"/>
      <c r="D6" s="219"/>
      <c r="E6" s="219"/>
    </row>
    <row r="7" spans="1:13" ht="28.5">
      <c r="A7" s="181"/>
      <c r="B7" s="181"/>
      <c r="C7" s="181"/>
      <c r="D7" s="181"/>
      <c r="E7" s="181"/>
    </row>
    <row r="8" spans="1:13" ht="48.75" thickBot="1">
      <c r="A8" s="220" t="s">
        <v>57</v>
      </c>
      <c r="C8" s="180" t="s">
        <v>150</v>
      </c>
      <c r="E8" s="221" t="s">
        <v>151</v>
      </c>
    </row>
    <row r="9" spans="1:13" ht="24.75" thickBot="1">
      <c r="A9" s="218" t="s">
        <v>57</v>
      </c>
      <c r="C9" s="180" t="s">
        <v>22</v>
      </c>
      <c r="E9" s="180" t="s">
        <v>22</v>
      </c>
    </row>
    <row r="10" spans="1:13" ht="24">
      <c r="A10" s="100" t="s">
        <v>66</v>
      </c>
      <c r="C10" s="131">
        <v>33105403</v>
      </c>
      <c r="E10" s="131">
        <v>1142427804</v>
      </c>
      <c r="F10" s="139"/>
      <c r="G10" s="131"/>
      <c r="H10" s="139"/>
      <c r="K10" s="131"/>
    </row>
    <row r="11" spans="1:13" ht="24" hidden="1">
      <c r="A11" s="100" t="s">
        <v>105</v>
      </c>
      <c r="C11" s="131">
        <v>0</v>
      </c>
      <c r="E11" s="131">
        <v>0</v>
      </c>
      <c r="G11" s="131"/>
    </row>
    <row r="12" spans="1:13" ht="24">
      <c r="A12" s="100" t="s">
        <v>106</v>
      </c>
      <c r="C12" s="131">
        <v>7442974</v>
      </c>
      <c r="E12" s="131">
        <v>255452622</v>
      </c>
      <c r="F12" s="139"/>
      <c r="G12" s="131"/>
      <c r="H12" s="131"/>
      <c r="I12" s="131"/>
      <c r="J12" s="131"/>
      <c r="K12" s="131"/>
    </row>
    <row r="13" spans="1:13" ht="27" thickBot="1">
      <c r="A13" s="100" t="s">
        <v>38</v>
      </c>
      <c r="C13" s="101">
        <f>SUM(C10:C12)</f>
        <v>40548377</v>
      </c>
      <c r="D13" s="27"/>
      <c r="E13" s="102">
        <f>SUM(E10:E12)</f>
        <v>1397880426</v>
      </c>
    </row>
    <row r="14" spans="1:13" ht="23.25" thickTop="1">
      <c r="M14" s="28"/>
    </row>
    <row r="15" spans="1:13">
      <c r="M15" s="28"/>
    </row>
    <row r="16" spans="1:13">
      <c r="C16" s="139"/>
      <c r="M16" s="28"/>
    </row>
    <row r="17" spans="3:13">
      <c r="C17" s="139"/>
      <c r="M17" s="28"/>
    </row>
    <row r="18" spans="3:13">
      <c r="C18" s="131"/>
      <c r="M18" s="28"/>
    </row>
    <row r="19" spans="3:13">
      <c r="M19" s="28"/>
    </row>
    <row r="20" spans="3:13">
      <c r="M20" s="28"/>
    </row>
    <row r="21" spans="3:13">
      <c r="M21" s="28"/>
    </row>
    <row r="22" spans="3:13">
      <c r="M22" s="28"/>
    </row>
    <row r="23" spans="3:13">
      <c r="M23" s="28"/>
    </row>
    <row r="24" spans="3:13">
      <c r="M24" s="28"/>
    </row>
    <row r="25" spans="3:13">
      <c r="M25" s="28"/>
    </row>
    <row r="26" spans="3:13">
      <c r="M26" s="28"/>
    </row>
    <row r="27" spans="3:13">
      <c r="M27" s="28"/>
    </row>
    <row r="28" spans="3:13">
      <c r="M28" s="28"/>
    </row>
    <row r="29" spans="3:13">
      <c r="M29" s="28"/>
    </row>
    <row r="30" spans="3:13">
      <c r="M30" s="28"/>
    </row>
    <row r="31" spans="3:13">
      <c r="M31" s="28"/>
    </row>
    <row r="32" spans="3:13">
      <c r="M32" s="28"/>
    </row>
    <row r="33" spans="13:13">
      <c r="M33" s="28"/>
    </row>
    <row r="34" spans="13:13">
      <c r="M34" s="28"/>
    </row>
    <row r="35" spans="13:13">
      <c r="M35" s="28"/>
    </row>
    <row r="36" spans="13:13">
      <c r="M36" s="28"/>
    </row>
    <row r="37" spans="13:13">
      <c r="M37" s="28"/>
    </row>
    <row r="38" spans="13:13">
      <c r="M38" s="28"/>
    </row>
    <row r="39" spans="13:13">
      <c r="M39" s="28"/>
    </row>
    <row r="40" spans="13:13">
      <c r="M40" s="28"/>
    </row>
    <row r="41" spans="13:13">
      <c r="M41" s="28"/>
    </row>
    <row r="42" spans="13:13">
      <c r="M42" s="28"/>
    </row>
    <row r="43" spans="13:13">
      <c r="M43" s="28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35"/>
  <sheetViews>
    <sheetView rightToLeft="1" view="pageBreakPreview" zoomScale="60" zoomScaleNormal="60" workbookViewId="0">
      <pane xSplit="1" topLeftCell="H1" activePane="topRight" state="frozen"/>
      <selection activeCell="A7" sqref="A7"/>
      <selection pane="topRight" activeCell="S18" sqref="S18"/>
    </sheetView>
  </sheetViews>
  <sheetFormatPr defaultColWidth="9.140625" defaultRowHeight="31.5"/>
  <cols>
    <col min="1" max="1" width="51.7109375" style="62" customWidth="1"/>
    <col min="2" max="2" width="1" style="62" customWidth="1"/>
    <col min="3" max="3" width="20.5703125" style="75" customWidth="1"/>
    <col min="4" max="4" width="1" style="62" customWidth="1"/>
    <col min="5" max="5" width="31.28515625" style="62" customWidth="1"/>
    <col min="6" max="6" width="0.7109375" style="62" customWidth="1"/>
    <col min="7" max="7" width="30" style="62" customWidth="1"/>
    <col min="8" max="8" width="1.140625" style="62" customWidth="1"/>
    <col min="9" max="9" width="20.5703125" style="75" bestFit="1" customWidth="1"/>
    <col min="10" max="10" width="1.42578125" style="62" customWidth="1"/>
    <col min="11" max="11" width="33.42578125" style="62" customWidth="1"/>
    <col min="12" max="12" width="0.7109375" style="62" customWidth="1"/>
    <col min="13" max="13" width="20.140625" style="75" bestFit="1" customWidth="1"/>
    <col min="14" max="14" width="0.85546875" style="62" customWidth="1"/>
    <col min="15" max="15" width="27" style="62" customWidth="1"/>
    <col min="16" max="16" width="1" style="62" customWidth="1"/>
    <col min="17" max="17" width="22.5703125" style="75" bestFit="1" customWidth="1"/>
    <col min="18" max="18" width="1" style="62" customWidth="1"/>
    <col min="19" max="19" width="18.140625" style="62" bestFit="1" customWidth="1"/>
    <col min="20" max="20" width="1" style="62" customWidth="1"/>
    <col min="21" max="21" width="28.7109375" style="62" customWidth="1"/>
    <col min="22" max="22" width="0.85546875" style="62" customWidth="1"/>
    <col min="23" max="23" width="29.85546875" style="62" customWidth="1"/>
    <col min="24" max="24" width="1" style="62" customWidth="1"/>
    <col min="25" max="25" width="19.5703125" style="75" customWidth="1"/>
    <col min="26" max="26" width="1.85546875" style="62" customWidth="1"/>
    <col min="27" max="27" width="33" style="62" bestFit="1" customWidth="1"/>
    <col min="28" max="28" width="16.28515625" style="62" customWidth="1"/>
    <col min="29" max="29" width="13.85546875" style="62" customWidth="1"/>
    <col min="30" max="30" width="5.42578125" style="62" customWidth="1"/>
    <col min="31" max="31" width="3.5703125" style="62" customWidth="1"/>
    <col min="32" max="32" width="16.85546875" style="62" customWidth="1"/>
    <col min="33" max="33" width="15.7109375" style="62" customWidth="1"/>
    <col min="34" max="34" width="16.28515625" style="62" customWidth="1"/>
    <col min="35" max="35" width="9.140625" style="62"/>
    <col min="36" max="36" width="27.28515625" style="62" bestFit="1" customWidth="1"/>
    <col min="37" max="16384" width="9.140625" style="62"/>
  </cols>
  <sheetData>
    <row r="2" spans="1:36" ht="47.25" customHeight="1">
      <c r="A2" s="192" t="s">
        <v>67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36" ht="47.25" customHeight="1">
      <c r="A3" s="192" t="s">
        <v>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36" ht="47.25" customHeight="1">
      <c r="A4" s="192" t="s">
        <v>147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</row>
    <row r="5" spans="1:36" ht="47.2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36" s="64" customFormat="1" ht="47.25" customHeight="1">
      <c r="A6" s="177" t="s">
        <v>68</v>
      </c>
      <c r="B6" s="177"/>
      <c r="C6" s="73"/>
      <c r="D6" s="177"/>
      <c r="E6" s="177"/>
      <c r="F6" s="177"/>
      <c r="G6" s="177"/>
      <c r="H6" s="177"/>
      <c r="I6" s="73"/>
      <c r="J6" s="177"/>
      <c r="K6" s="177"/>
      <c r="L6" s="177"/>
      <c r="M6" s="73"/>
      <c r="N6" s="177"/>
      <c r="O6" s="177"/>
      <c r="P6" s="177"/>
      <c r="Q6" s="73"/>
      <c r="R6" s="177"/>
      <c r="S6" s="177"/>
      <c r="T6" s="177"/>
      <c r="U6" s="177"/>
      <c r="V6" s="177"/>
      <c r="W6" s="177"/>
      <c r="Y6" s="76"/>
    </row>
    <row r="7" spans="1:36" s="64" customFormat="1" ht="47.25" customHeight="1">
      <c r="A7" s="177" t="s">
        <v>69</v>
      </c>
      <c r="B7" s="177"/>
      <c r="C7" s="73"/>
      <c r="D7" s="177"/>
      <c r="E7" s="177"/>
      <c r="F7" s="177"/>
      <c r="G7" s="177"/>
      <c r="H7" s="177"/>
      <c r="I7" s="73"/>
      <c r="J7" s="177"/>
      <c r="K7" s="177"/>
      <c r="L7" s="177"/>
      <c r="M7" s="73"/>
      <c r="N7" s="177"/>
      <c r="O7" s="177"/>
      <c r="P7" s="177"/>
      <c r="Q7" s="73"/>
      <c r="R7" s="177"/>
      <c r="S7" s="177"/>
      <c r="T7" s="177"/>
      <c r="U7" s="177"/>
      <c r="V7" s="177"/>
      <c r="W7" s="177"/>
      <c r="Y7" s="76"/>
    </row>
    <row r="8" spans="1:36">
      <c r="C8" s="74"/>
      <c r="D8" s="65"/>
      <c r="E8" s="65"/>
      <c r="F8" s="65"/>
      <c r="G8" s="65"/>
      <c r="I8" s="74"/>
      <c r="J8" s="65"/>
      <c r="K8" s="65"/>
      <c r="L8" s="65"/>
      <c r="M8" s="74"/>
      <c r="N8" s="65"/>
      <c r="O8" s="65"/>
      <c r="P8" s="65"/>
      <c r="Q8" s="74"/>
      <c r="R8" s="65"/>
      <c r="S8" s="65"/>
      <c r="T8" s="65"/>
      <c r="U8" s="65"/>
      <c r="V8" s="65"/>
      <c r="W8" s="65"/>
      <c r="X8" s="65"/>
      <c r="Y8" s="74"/>
    </row>
    <row r="9" spans="1:36" ht="40.5" customHeight="1">
      <c r="A9" s="191" t="s">
        <v>3</v>
      </c>
      <c r="C9" s="190" t="s">
        <v>141</v>
      </c>
      <c r="D9" s="190" t="s">
        <v>101</v>
      </c>
      <c r="E9" s="190" t="s">
        <v>101</v>
      </c>
      <c r="F9" s="190" t="s">
        <v>101</v>
      </c>
      <c r="G9" s="190" t="s">
        <v>101</v>
      </c>
      <c r="I9" s="190" t="s">
        <v>4</v>
      </c>
      <c r="J9" s="190" t="s">
        <v>4</v>
      </c>
      <c r="K9" s="190" t="s">
        <v>4</v>
      </c>
      <c r="L9" s="190" t="s">
        <v>4</v>
      </c>
      <c r="M9" s="190" t="s">
        <v>4</v>
      </c>
      <c r="N9" s="190" t="s">
        <v>4</v>
      </c>
      <c r="O9" s="190" t="s">
        <v>4</v>
      </c>
      <c r="Q9" s="190" t="s">
        <v>148</v>
      </c>
      <c r="R9" s="190" t="s">
        <v>102</v>
      </c>
      <c r="S9" s="190" t="s">
        <v>102</v>
      </c>
      <c r="T9" s="190" t="s">
        <v>102</v>
      </c>
      <c r="U9" s="190" t="s">
        <v>102</v>
      </c>
      <c r="V9" s="190" t="s">
        <v>102</v>
      </c>
      <c r="W9" s="190" t="s">
        <v>102</v>
      </c>
      <c r="X9" s="190" t="s">
        <v>102</v>
      </c>
      <c r="Y9" s="190" t="s">
        <v>102</v>
      </c>
    </row>
    <row r="10" spans="1:36" ht="33.75" customHeight="1">
      <c r="A10" s="191" t="s">
        <v>3</v>
      </c>
      <c r="C10" s="189" t="s">
        <v>6</v>
      </c>
      <c r="E10" s="189" t="s">
        <v>7</v>
      </c>
      <c r="G10" s="189" t="s">
        <v>8</v>
      </c>
      <c r="I10" s="191" t="s">
        <v>9</v>
      </c>
      <c r="J10" s="191" t="s">
        <v>9</v>
      </c>
      <c r="K10" s="191" t="s">
        <v>9</v>
      </c>
      <c r="M10" s="191" t="s">
        <v>10</v>
      </c>
      <c r="N10" s="191" t="s">
        <v>10</v>
      </c>
      <c r="O10" s="191" t="s">
        <v>10</v>
      </c>
      <c r="Q10" s="189" t="s">
        <v>6</v>
      </c>
      <c r="S10" s="189" t="s">
        <v>11</v>
      </c>
      <c r="U10" s="189" t="s">
        <v>7</v>
      </c>
      <c r="V10" s="189"/>
      <c r="W10" s="189" t="s">
        <v>8</v>
      </c>
      <c r="Y10" s="193" t="s">
        <v>12</v>
      </c>
    </row>
    <row r="11" spans="1:36" ht="60.75" customHeight="1">
      <c r="A11" s="191" t="s">
        <v>3</v>
      </c>
      <c r="C11" s="190" t="s">
        <v>6</v>
      </c>
      <c r="E11" s="190" t="s">
        <v>7</v>
      </c>
      <c r="G11" s="190" t="s">
        <v>8</v>
      </c>
      <c r="I11" s="175" t="s">
        <v>6</v>
      </c>
      <c r="K11" s="175" t="s">
        <v>7</v>
      </c>
      <c r="M11" s="175" t="s">
        <v>6</v>
      </c>
      <c r="O11" s="175" t="s">
        <v>13</v>
      </c>
      <c r="Q11" s="190" t="s">
        <v>6</v>
      </c>
      <c r="S11" s="190" t="s">
        <v>11</v>
      </c>
      <c r="U11" s="190" t="s">
        <v>7</v>
      </c>
      <c r="V11" s="190"/>
      <c r="W11" s="190"/>
      <c r="Y11" s="194" t="s">
        <v>12</v>
      </c>
      <c r="AA11" s="135">
        <f>'جمع درآمدها'!J6</f>
        <v>1628605889784</v>
      </c>
      <c r="AB11" s="136" t="s">
        <v>115</v>
      </c>
    </row>
    <row r="12" spans="1:36" ht="41.25" customHeight="1">
      <c r="A12" s="132" t="s">
        <v>103</v>
      </c>
      <c r="B12" s="133"/>
      <c r="C12" s="149">
        <v>29090485</v>
      </c>
      <c r="D12" s="149"/>
      <c r="E12" s="149">
        <v>126050990430</v>
      </c>
      <c r="F12" s="149"/>
      <c r="G12" s="149">
        <v>113442946916.703</v>
      </c>
      <c r="H12" s="149"/>
      <c r="I12" s="149">
        <v>9515</v>
      </c>
      <c r="J12" s="149"/>
      <c r="K12" s="149">
        <v>36190552</v>
      </c>
      <c r="L12" s="149"/>
      <c r="M12" s="149">
        <v>0</v>
      </c>
      <c r="N12" s="149"/>
      <c r="O12" s="149">
        <v>0</v>
      </c>
      <c r="P12" s="149"/>
      <c r="Q12" s="149">
        <v>29100000</v>
      </c>
      <c r="R12" s="149"/>
      <c r="S12" s="149">
        <v>3999</v>
      </c>
      <c r="T12" s="149"/>
      <c r="U12" s="149">
        <v>126087180982</v>
      </c>
      <c r="V12" s="149"/>
      <c r="W12" s="149">
        <v>115678493145</v>
      </c>
      <c r="Y12" s="77">
        <f>W12/$AA$11</f>
        <v>7.1029150680734857E-2</v>
      </c>
      <c r="AA12" s="139"/>
      <c r="AB12" s="134"/>
      <c r="AC12" s="139"/>
      <c r="AD12" s="170"/>
      <c r="AE12" s="68"/>
      <c r="AF12" s="139"/>
      <c r="AH12" s="139"/>
      <c r="AI12" s="170"/>
      <c r="AJ12" s="170"/>
    </row>
    <row r="13" spans="1:36" ht="41.25" customHeight="1">
      <c r="A13" s="132" t="s">
        <v>136</v>
      </c>
      <c r="B13" s="133"/>
      <c r="C13" s="149">
        <v>1717813</v>
      </c>
      <c r="D13" s="149"/>
      <c r="E13" s="149">
        <v>10521052124</v>
      </c>
      <c r="F13" s="149"/>
      <c r="G13" s="149">
        <v>10689525999.188999</v>
      </c>
      <c r="H13" s="149"/>
      <c r="I13" s="149">
        <v>0</v>
      </c>
      <c r="J13" s="149"/>
      <c r="K13" s="149">
        <v>0</v>
      </c>
      <c r="L13" s="149"/>
      <c r="M13" s="149">
        <v>-17813</v>
      </c>
      <c r="N13" s="149"/>
      <c r="O13" s="149">
        <v>122532530</v>
      </c>
      <c r="P13" s="149"/>
      <c r="Q13" s="149">
        <v>1700000</v>
      </c>
      <c r="R13" s="149"/>
      <c r="S13" s="149">
        <v>7140</v>
      </c>
      <c r="T13" s="149"/>
      <c r="U13" s="149">
        <v>10411953228</v>
      </c>
      <c r="V13" s="149"/>
      <c r="W13" s="149">
        <v>12065778900</v>
      </c>
      <c r="Y13" s="77">
        <f t="shared" ref="Y13:Y24" si="0">W13/$AA$11</f>
        <v>7.4086548352101742E-3</v>
      </c>
      <c r="AA13" s="139"/>
      <c r="AB13" s="139"/>
      <c r="AC13" s="139"/>
      <c r="AD13" s="170"/>
      <c r="AE13" s="68"/>
      <c r="AF13" s="139"/>
      <c r="AG13" s="139"/>
      <c r="AI13" s="170"/>
      <c r="AJ13" s="170"/>
    </row>
    <row r="14" spans="1:36" ht="41.25" customHeight="1">
      <c r="A14" s="132" t="s">
        <v>119</v>
      </c>
      <c r="B14" s="133"/>
      <c r="C14" s="149">
        <v>10499928</v>
      </c>
      <c r="D14" s="149"/>
      <c r="E14" s="149">
        <v>89439598545</v>
      </c>
      <c r="F14" s="149"/>
      <c r="G14" s="149">
        <v>75775911890.184006</v>
      </c>
      <c r="H14" s="149"/>
      <c r="I14" s="149">
        <v>0</v>
      </c>
      <c r="J14" s="149"/>
      <c r="K14" s="149">
        <v>0</v>
      </c>
      <c r="L14" s="149"/>
      <c r="M14" s="149">
        <v>-2499928</v>
      </c>
      <c r="N14" s="149"/>
      <c r="O14" s="149">
        <v>22692840970</v>
      </c>
      <c r="P14" s="149"/>
      <c r="Q14" s="149">
        <v>8000000</v>
      </c>
      <c r="R14" s="149"/>
      <c r="S14" s="149">
        <v>9060</v>
      </c>
      <c r="T14" s="149"/>
      <c r="U14" s="149">
        <v>68144923318</v>
      </c>
      <c r="V14" s="149"/>
      <c r="W14" s="149">
        <v>72048744000</v>
      </c>
      <c r="Y14" s="77">
        <f t="shared" si="0"/>
        <v>4.4239520716430503E-2</v>
      </c>
      <c r="AA14" s="139"/>
      <c r="AB14" s="134"/>
      <c r="AC14" s="139"/>
      <c r="AD14" s="170"/>
      <c r="AE14" s="68"/>
      <c r="AF14" s="139"/>
      <c r="AG14" s="139"/>
      <c r="AI14" s="170"/>
      <c r="AJ14" s="170"/>
    </row>
    <row r="15" spans="1:36" ht="41.25" customHeight="1">
      <c r="A15" s="132" t="s">
        <v>85</v>
      </c>
      <c r="B15" s="133"/>
      <c r="C15" s="149">
        <v>2110338</v>
      </c>
      <c r="D15" s="149"/>
      <c r="E15" s="149">
        <v>116254716175</v>
      </c>
      <c r="F15" s="149"/>
      <c r="G15" s="149">
        <v>145040612141.54599</v>
      </c>
      <c r="H15" s="149"/>
      <c r="I15" s="149">
        <v>39662</v>
      </c>
      <c r="J15" s="149"/>
      <c r="K15" s="149">
        <v>3046356061</v>
      </c>
      <c r="L15" s="149"/>
      <c r="M15" s="149">
        <v>0</v>
      </c>
      <c r="N15" s="149"/>
      <c r="O15" s="149">
        <v>0</v>
      </c>
      <c r="P15" s="149"/>
      <c r="Q15" s="149">
        <v>2150000</v>
      </c>
      <c r="R15" s="149"/>
      <c r="S15" s="149">
        <v>76630</v>
      </c>
      <c r="T15" s="149"/>
      <c r="U15" s="149">
        <v>119301072236</v>
      </c>
      <c r="V15" s="149"/>
      <c r="W15" s="149">
        <v>163774210725</v>
      </c>
      <c r="Y15" s="77">
        <f t="shared" si="0"/>
        <v>0.1005609839386748</v>
      </c>
      <c r="AA15" s="139"/>
      <c r="AB15" s="139"/>
      <c r="AD15" s="170"/>
      <c r="AE15" s="68"/>
      <c r="AF15" s="139"/>
      <c r="AG15" s="139"/>
      <c r="AI15" s="170"/>
      <c r="AJ15" s="170"/>
    </row>
    <row r="16" spans="1:36" ht="41.25" customHeight="1">
      <c r="A16" s="132" t="s">
        <v>93</v>
      </c>
      <c r="B16" s="133"/>
      <c r="C16" s="149">
        <v>2126637</v>
      </c>
      <c r="D16" s="149"/>
      <c r="E16" s="149">
        <v>54572209272</v>
      </c>
      <c r="F16" s="149"/>
      <c r="G16" s="149">
        <v>65322090454.364998</v>
      </c>
      <c r="H16" s="149"/>
      <c r="I16" s="149">
        <v>0</v>
      </c>
      <c r="J16" s="149"/>
      <c r="K16" s="149">
        <v>0</v>
      </c>
      <c r="L16" s="149"/>
      <c r="M16" s="149">
        <v>-126637</v>
      </c>
      <c r="N16" s="149"/>
      <c r="O16" s="149">
        <v>4090906325</v>
      </c>
      <c r="P16" s="149"/>
      <c r="Q16" s="149">
        <v>2000000</v>
      </c>
      <c r="R16" s="149"/>
      <c r="S16" s="149">
        <v>33700</v>
      </c>
      <c r="T16" s="149"/>
      <c r="U16" s="149">
        <v>51322542844</v>
      </c>
      <c r="V16" s="149"/>
      <c r="W16" s="149">
        <v>66998970000</v>
      </c>
      <c r="Y16" s="77">
        <f>W16/$AA$11</f>
        <v>4.113884790683521E-2</v>
      </c>
      <c r="AA16" s="139"/>
      <c r="AB16" s="139"/>
      <c r="AD16" s="170"/>
      <c r="AE16" s="68"/>
      <c r="AF16" s="139"/>
      <c r="AG16" s="139"/>
      <c r="AI16" s="170"/>
      <c r="AJ16" s="170"/>
    </row>
    <row r="17" spans="1:36" ht="41.25" customHeight="1">
      <c r="A17" s="132" t="s">
        <v>117</v>
      </c>
      <c r="B17" s="133"/>
      <c r="C17" s="149">
        <v>6497356</v>
      </c>
      <c r="D17" s="149"/>
      <c r="E17" s="149">
        <v>127156921809</v>
      </c>
      <c r="F17" s="149"/>
      <c r="G17" s="149">
        <v>104114191315.616</v>
      </c>
      <c r="H17" s="149"/>
      <c r="I17" s="149">
        <v>22644</v>
      </c>
      <c r="J17" s="149"/>
      <c r="K17" s="149">
        <v>457122994</v>
      </c>
      <c r="L17" s="149"/>
      <c r="M17" s="149">
        <v>-420000</v>
      </c>
      <c r="N17" s="149"/>
      <c r="O17" s="149">
        <v>9194979765</v>
      </c>
      <c r="P17" s="149"/>
      <c r="Q17" s="149">
        <v>6100000</v>
      </c>
      <c r="R17" s="149"/>
      <c r="S17" s="149">
        <v>22200</v>
      </c>
      <c r="T17" s="149"/>
      <c r="U17" s="149">
        <v>119393508166</v>
      </c>
      <c r="V17" s="149"/>
      <c r="W17" s="149">
        <v>134614251000</v>
      </c>
      <c r="Y17" s="77">
        <f t="shared" si="0"/>
        <v>8.2656124384920232E-2</v>
      </c>
      <c r="AA17" s="139"/>
      <c r="AB17" s="134"/>
      <c r="AC17" s="139"/>
      <c r="AD17" s="170"/>
      <c r="AE17" s="68"/>
      <c r="AF17" s="139"/>
      <c r="AG17" s="139"/>
      <c r="AI17" s="170"/>
      <c r="AJ17" s="170"/>
    </row>
    <row r="18" spans="1:36" ht="41.25" customHeight="1">
      <c r="A18" s="132" t="s">
        <v>112</v>
      </c>
      <c r="B18" s="133"/>
      <c r="C18" s="149">
        <v>1571429</v>
      </c>
      <c r="D18" s="149"/>
      <c r="E18" s="149">
        <v>8586991660</v>
      </c>
      <c r="F18" s="149"/>
      <c r="G18" s="149">
        <v>6724750084.0222502</v>
      </c>
      <c r="H18" s="149"/>
      <c r="I18" s="149">
        <v>0</v>
      </c>
      <c r="J18" s="149"/>
      <c r="K18" s="149">
        <v>0</v>
      </c>
      <c r="L18" s="149"/>
      <c r="M18" s="149">
        <v>0</v>
      </c>
      <c r="N18" s="149"/>
      <c r="O18" s="149">
        <v>0</v>
      </c>
      <c r="P18" s="149"/>
      <c r="Q18" s="149">
        <v>1571429</v>
      </c>
      <c r="R18" s="149"/>
      <c r="S18" s="149">
        <v>4282</v>
      </c>
      <c r="T18" s="149"/>
      <c r="U18" s="149">
        <v>8586991660</v>
      </c>
      <c r="V18" s="149"/>
      <c r="W18" s="149">
        <v>6688822267.0809002</v>
      </c>
      <c r="Y18" s="77">
        <f t="shared" si="0"/>
        <v>4.1070846599775166E-3</v>
      </c>
      <c r="AA18" s="139"/>
      <c r="AB18" s="134"/>
      <c r="AC18" s="139"/>
      <c r="AD18" s="170"/>
      <c r="AE18" s="68"/>
      <c r="AF18" s="139"/>
      <c r="AH18" s="139"/>
      <c r="AI18" s="170"/>
      <c r="AJ18" s="170"/>
    </row>
    <row r="19" spans="1:36" ht="41.25" customHeight="1">
      <c r="A19" s="132" t="s">
        <v>142</v>
      </c>
      <c r="B19" s="133"/>
      <c r="C19" s="149">
        <v>3440000</v>
      </c>
      <c r="D19" s="149"/>
      <c r="E19" s="149">
        <v>63695358009</v>
      </c>
      <c r="F19" s="149"/>
      <c r="G19" s="149">
        <v>47565690120</v>
      </c>
      <c r="H19" s="149"/>
      <c r="I19" s="149">
        <v>460000</v>
      </c>
      <c r="J19" s="149"/>
      <c r="K19" s="149">
        <v>9116693830</v>
      </c>
      <c r="L19" s="149"/>
      <c r="M19" s="149">
        <v>0</v>
      </c>
      <c r="N19" s="149"/>
      <c r="O19" s="149">
        <v>0</v>
      </c>
      <c r="P19" s="149"/>
      <c r="Q19" s="149">
        <v>3900000</v>
      </c>
      <c r="R19" s="149"/>
      <c r="S19" s="149">
        <v>19990</v>
      </c>
      <c r="T19" s="149"/>
      <c r="U19" s="149">
        <v>72812051839</v>
      </c>
      <c r="V19" s="149"/>
      <c r="W19" s="149">
        <v>77497132050</v>
      </c>
      <c r="Y19" s="77">
        <f t="shared" si="0"/>
        <v>4.7584951360011569E-2</v>
      </c>
      <c r="AA19" s="139"/>
      <c r="AB19" s="134"/>
      <c r="AC19" s="139"/>
      <c r="AD19" s="170"/>
      <c r="AE19" s="68"/>
      <c r="AF19" s="139"/>
      <c r="AG19" s="139"/>
      <c r="AI19" s="170"/>
      <c r="AJ19" s="170"/>
    </row>
    <row r="20" spans="1:36" ht="41.25" customHeight="1">
      <c r="A20" s="132" t="s">
        <v>134</v>
      </c>
      <c r="B20" s="133"/>
      <c r="C20" s="149">
        <v>503995</v>
      </c>
      <c r="D20" s="149"/>
      <c r="E20" s="149">
        <v>489232916</v>
      </c>
      <c r="F20" s="149"/>
      <c r="G20" s="149">
        <v>437870703.80150002</v>
      </c>
      <c r="H20" s="149"/>
      <c r="I20" s="149">
        <v>19496005</v>
      </c>
      <c r="J20" s="149"/>
      <c r="K20" s="149">
        <v>16221851772</v>
      </c>
      <c r="L20" s="149"/>
      <c r="M20" s="149">
        <v>0</v>
      </c>
      <c r="N20" s="149"/>
      <c r="O20" s="149">
        <v>0</v>
      </c>
      <c r="P20" s="149"/>
      <c r="Q20" s="149">
        <v>20000000</v>
      </c>
      <c r="R20" s="149"/>
      <c r="S20" s="149">
        <v>841</v>
      </c>
      <c r="T20" s="149"/>
      <c r="U20" s="149">
        <v>16711084688</v>
      </c>
      <c r="V20" s="149"/>
      <c r="W20" s="149">
        <v>16719921000</v>
      </c>
      <c r="Y20" s="77">
        <f>W20/$AA$11</f>
        <v>1.0266400916809618E-2</v>
      </c>
      <c r="AA20" s="139"/>
      <c r="AB20" s="134"/>
      <c r="AC20" s="139"/>
      <c r="AD20" s="170"/>
      <c r="AE20" s="68"/>
      <c r="AF20" s="139"/>
      <c r="AG20" s="139"/>
      <c r="AI20" s="170"/>
      <c r="AJ20" s="170"/>
    </row>
    <row r="21" spans="1:36" ht="41.25" customHeight="1">
      <c r="A21" s="132" t="s">
        <v>87</v>
      </c>
      <c r="B21" s="133"/>
      <c r="C21" s="149">
        <v>1911367</v>
      </c>
      <c r="D21" s="149"/>
      <c r="E21" s="149">
        <v>42739645349</v>
      </c>
      <c r="F21" s="149"/>
      <c r="G21" s="149">
        <v>30418909805.2635</v>
      </c>
      <c r="H21" s="149"/>
      <c r="I21" s="149">
        <v>88633</v>
      </c>
      <c r="J21" s="149"/>
      <c r="K21" s="149">
        <v>1490316847</v>
      </c>
      <c r="L21" s="149"/>
      <c r="M21" s="149">
        <v>0</v>
      </c>
      <c r="N21" s="149"/>
      <c r="O21" s="149">
        <v>0</v>
      </c>
      <c r="P21" s="149"/>
      <c r="Q21" s="149">
        <v>2000000</v>
      </c>
      <c r="R21" s="149"/>
      <c r="S21" s="149">
        <v>18830</v>
      </c>
      <c r="T21" s="149"/>
      <c r="U21" s="149">
        <v>44229962196</v>
      </c>
      <c r="V21" s="149"/>
      <c r="W21" s="149">
        <v>37435923000</v>
      </c>
      <c r="Y21" s="77">
        <f t="shared" si="0"/>
        <v>2.2986483860109999E-2</v>
      </c>
      <c r="AA21" s="139"/>
      <c r="AB21" s="134"/>
      <c r="AC21" s="139"/>
      <c r="AD21" s="170"/>
      <c r="AE21" s="68"/>
      <c r="AF21" s="139"/>
      <c r="AH21" s="139"/>
      <c r="AI21" s="170"/>
      <c r="AJ21" s="170"/>
    </row>
    <row r="22" spans="1:36" ht="41.25" customHeight="1">
      <c r="A22" s="132" t="s">
        <v>88</v>
      </c>
      <c r="B22" s="133"/>
      <c r="C22" s="149">
        <v>9259955</v>
      </c>
      <c r="D22" s="149"/>
      <c r="E22" s="149">
        <v>121406897436</v>
      </c>
      <c r="F22" s="149"/>
      <c r="G22" s="149">
        <v>125462218189.43201</v>
      </c>
      <c r="H22" s="149"/>
      <c r="I22" s="149">
        <v>40045</v>
      </c>
      <c r="J22" s="149"/>
      <c r="K22" s="149">
        <v>556340402</v>
      </c>
      <c r="L22" s="149"/>
      <c r="M22" s="149">
        <v>-300000</v>
      </c>
      <c r="N22" s="149"/>
      <c r="O22" s="149">
        <v>4757812032</v>
      </c>
      <c r="P22" s="149"/>
      <c r="Q22" s="149">
        <v>9000000</v>
      </c>
      <c r="R22" s="149"/>
      <c r="S22" s="149">
        <v>15970</v>
      </c>
      <c r="T22" s="149"/>
      <c r="U22" s="149">
        <v>118028939843</v>
      </c>
      <c r="V22" s="149"/>
      <c r="W22" s="149">
        <v>142874806500</v>
      </c>
      <c r="Y22" s="77">
        <f t="shared" si="0"/>
        <v>8.7728287976994432E-2</v>
      </c>
      <c r="AA22" s="139"/>
      <c r="AB22" s="139"/>
      <c r="AD22" s="170"/>
      <c r="AE22" s="68"/>
      <c r="AF22" s="226"/>
      <c r="AG22" s="139"/>
      <c r="AI22" s="170"/>
      <c r="AJ22" s="170"/>
    </row>
    <row r="23" spans="1:36" ht="41.25" customHeight="1">
      <c r="A23" s="132" t="s">
        <v>89</v>
      </c>
      <c r="B23" s="133"/>
      <c r="C23" s="149">
        <v>12069748</v>
      </c>
      <c r="D23" s="149"/>
      <c r="E23" s="149">
        <v>232460194970</v>
      </c>
      <c r="F23" s="149"/>
      <c r="G23" s="149">
        <v>261434960055.92599</v>
      </c>
      <c r="H23" s="149"/>
      <c r="I23" s="149">
        <v>0</v>
      </c>
      <c r="J23" s="149"/>
      <c r="K23" s="149">
        <v>0</v>
      </c>
      <c r="L23" s="149"/>
      <c r="M23" s="149">
        <v>-569748</v>
      </c>
      <c r="N23" s="149"/>
      <c r="O23" s="149">
        <v>13230299040</v>
      </c>
      <c r="P23" s="149"/>
      <c r="Q23" s="149">
        <v>11500000</v>
      </c>
      <c r="R23" s="149"/>
      <c r="S23" s="149">
        <v>24030</v>
      </c>
      <c r="T23" s="149"/>
      <c r="U23" s="149">
        <v>221486997253</v>
      </c>
      <c r="V23" s="149"/>
      <c r="W23" s="149">
        <v>274700747250</v>
      </c>
      <c r="Y23" s="77">
        <f t="shared" si="0"/>
        <v>0.16867232826134088</v>
      </c>
      <c r="AA23" s="139"/>
      <c r="AB23" s="139"/>
      <c r="AD23" s="170"/>
      <c r="AE23" s="68"/>
      <c r="AF23" s="139"/>
      <c r="AG23" s="139"/>
      <c r="AI23" s="170"/>
      <c r="AJ23" s="170"/>
    </row>
    <row r="24" spans="1:36" ht="41.25" customHeight="1">
      <c r="A24" s="132" t="s">
        <v>100</v>
      </c>
      <c r="B24" s="133"/>
      <c r="C24" s="149">
        <v>4911780</v>
      </c>
      <c r="D24" s="149"/>
      <c r="E24" s="149">
        <v>99655371838</v>
      </c>
      <c r="F24" s="149"/>
      <c r="G24" s="149">
        <v>77534971953.919998</v>
      </c>
      <c r="H24" s="149"/>
      <c r="I24" s="149">
        <v>100000</v>
      </c>
      <c r="J24" s="149"/>
      <c r="K24" s="149">
        <v>1701577585</v>
      </c>
      <c r="L24" s="149"/>
      <c r="M24" s="149">
        <v>-1011780</v>
      </c>
      <c r="N24" s="149"/>
      <c r="O24" s="149">
        <v>17381741519</v>
      </c>
      <c r="P24" s="149"/>
      <c r="Q24" s="149">
        <v>4000000</v>
      </c>
      <c r="R24" s="149"/>
      <c r="S24" s="149">
        <v>17980</v>
      </c>
      <c r="T24" s="149"/>
      <c r="U24" s="149">
        <v>80836873527</v>
      </c>
      <c r="V24" s="149"/>
      <c r="W24" s="149">
        <v>71492076000</v>
      </c>
      <c r="Y24" s="77">
        <f t="shared" si="0"/>
        <v>4.389771426497905E-2</v>
      </c>
      <c r="AA24" s="139"/>
      <c r="AB24" s="134"/>
      <c r="AC24" s="139"/>
      <c r="AD24" s="170"/>
      <c r="AE24" s="68"/>
      <c r="AF24" s="139"/>
      <c r="AH24" s="139"/>
      <c r="AI24" s="170"/>
      <c r="AJ24" s="170"/>
    </row>
    <row r="25" spans="1:36" ht="41.25" customHeight="1">
      <c r="A25" s="132" t="s">
        <v>120</v>
      </c>
      <c r="B25" s="133"/>
      <c r="C25" s="149">
        <v>6850000</v>
      </c>
      <c r="D25" s="149"/>
      <c r="E25" s="149">
        <v>152936686820</v>
      </c>
      <c r="F25" s="149"/>
      <c r="G25" s="149">
        <v>123315381675</v>
      </c>
      <c r="H25" s="149"/>
      <c r="I25" s="149">
        <v>550000</v>
      </c>
      <c r="J25" s="149"/>
      <c r="K25" s="149">
        <v>10531723448</v>
      </c>
      <c r="L25" s="149"/>
      <c r="M25" s="149">
        <v>0</v>
      </c>
      <c r="N25" s="149"/>
      <c r="O25" s="149">
        <v>0</v>
      </c>
      <c r="P25" s="149"/>
      <c r="Q25" s="149">
        <v>7400000</v>
      </c>
      <c r="R25" s="149"/>
      <c r="S25" s="149">
        <v>20020</v>
      </c>
      <c r="T25" s="149"/>
      <c r="U25" s="149">
        <v>163468410268</v>
      </c>
      <c r="V25" s="149"/>
      <c r="W25" s="149">
        <v>147266519400</v>
      </c>
      <c r="Y25" s="77">
        <f>W25/$AA$11</f>
        <v>9.0424896731481047E-2</v>
      </c>
      <c r="AA25" s="139"/>
      <c r="AB25" s="134"/>
      <c r="AC25" s="139"/>
      <c r="AD25" s="170"/>
      <c r="AE25" s="68"/>
      <c r="AF25" s="139"/>
      <c r="AH25" s="139"/>
      <c r="AI25" s="170"/>
      <c r="AJ25" s="170"/>
    </row>
    <row r="26" spans="1:36" ht="41.25" customHeight="1">
      <c r="A26" s="132" t="s">
        <v>124</v>
      </c>
      <c r="B26" s="133"/>
      <c r="C26" s="149">
        <v>2867267</v>
      </c>
      <c r="D26" s="149"/>
      <c r="E26" s="149">
        <v>35983177118</v>
      </c>
      <c r="F26" s="149"/>
      <c r="G26" s="149">
        <v>35998111394.850502</v>
      </c>
      <c r="H26" s="149"/>
      <c r="I26" s="149">
        <v>232733</v>
      </c>
      <c r="J26" s="149"/>
      <c r="K26" s="149">
        <v>2906584089</v>
      </c>
      <c r="L26" s="149"/>
      <c r="M26" s="149">
        <v>0</v>
      </c>
      <c r="N26" s="149"/>
      <c r="O26" s="149">
        <v>0</v>
      </c>
      <c r="P26" s="149"/>
      <c r="Q26" s="149">
        <v>3100000</v>
      </c>
      <c r="R26" s="149"/>
      <c r="S26" s="149">
        <v>13260</v>
      </c>
      <c r="T26" s="149"/>
      <c r="U26" s="149">
        <v>38889761207</v>
      </c>
      <c r="V26" s="149"/>
      <c r="W26" s="149">
        <v>40861419300</v>
      </c>
      <c r="Y26" s="77">
        <f>W26/AA11</f>
        <v>2.5089814273863028E-2</v>
      </c>
      <c r="AA26" s="139"/>
      <c r="AB26" s="139"/>
      <c r="AD26" s="170"/>
      <c r="AE26" s="68"/>
      <c r="AF26" s="139"/>
      <c r="AG26" s="139"/>
      <c r="AI26" s="170"/>
      <c r="AJ26" s="170"/>
    </row>
    <row r="27" spans="1:36" ht="41.25" customHeight="1">
      <c r="A27" s="132" t="s">
        <v>91</v>
      </c>
      <c r="B27" s="133"/>
      <c r="C27" s="149">
        <v>11077729</v>
      </c>
      <c r="D27" s="149"/>
      <c r="E27" s="149">
        <v>177505795504</v>
      </c>
      <c r="F27" s="149"/>
      <c r="G27" s="149">
        <v>124763881086.05901</v>
      </c>
      <c r="H27" s="149"/>
      <c r="I27" s="149">
        <v>0</v>
      </c>
      <c r="J27" s="149"/>
      <c r="K27" s="149">
        <v>0</v>
      </c>
      <c r="L27" s="149"/>
      <c r="M27" s="149">
        <v>0</v>
      </c>
      <c r="N27" s="149"/>
      <c r="O27" s="149">
        <v>0</v>
      </c>
      <c r="P27" s="149"/>
      <c r="Q27" s="149">
        <v>11077729</v>
      </c>
      <c r="R27" s="149"/>
      <c r="S27" s="149">
        <v>11330</v>
      </c>
      <c r="T27" s="149"/>
      <c r="U27" s="149">
        <v>177505795504</v>
      </c>
      <c r="V27" s="149"/>
      <c r="W27" s="149">
        <v>124763881086.05901</v>
      </c>
      <c r="Y27" s="77">
        <f>W27/AA11</f>
        <v>7.6607779616102392E-2</v>
      </c>
      <c r="AA27" s="139"/>
      <c r="AB27" s="134"/>
      <c r="AC27" s="139"/>
      <c r="AD27" s="170"/>
      <c r="AE27" s="68"/>
      <c r="AF27" s="139"/>
      <c r="AH27" s="139"/>
      <c r="AI27" s="170"/>
      <c r="AJ27" s="170"/>
    </row>
    <row r="28" spans="1:36" ht="41.25" customHeight="1" thickBot="1">
      <c r="D28" s="66"/>
      <c r="E28" s="67">
        <f>SUM(E12:E27)</f>
        <v>1459454839975</v>
      </c>
      <c r="F28" s="66"/>
      <c r="G28" s="67">
        <f>SUM(G12:G27)</f>
        <v>1348042023785.8779</v>
      </c>
      <c r="H28" s="66"/>
      <c r="I28" s="103"/>
      <c r="J28" s="66"/>
      <c r="K28" s="67">
        <f>SUM(K12:K27)</f>
        <v>46064757580</v>
      </c>
      <c r="L28" s="66"/>
      <c r="M28" s="103"/>
      <c r="N28" s="66"/>
      <c r="O28" s="67">
        <f>SUM(O12:O27)</f>
        <v>71471112181</v>
      </c>
      <c r="P28" s="66"/>
      <c r="Q28" s="152"/>
      <c r="T28" s="66"/>
      <c r="U28" s="67">
        <f>SUM(U12:U27)</f>
        <v>1437218048759</v>
      </c>
      <c r="V28" s="66"/>
      <c r="W28" s="67">
        <f>SUM(W12:W27)</f>
        <v>1505481695623.1401</v>
      </c>
      <c r="Y28" s="78">
        <f>SUM(Y12:Y27)</f>
        <v>0.9243990243844753</v>
      </c>
      <c r="AA28" s="65"/>
      <c r="AB28" s="65"/>
    </row>
    <row r="29" spans="1:36" ht="41.25" customHeight="1" thickTop="1">
      <c r="E29" s="69"/>
      <c r="G29" s="69"/>
      <c r="I29" s="103"/>
      <c r="K29" s="68"/>
      <c r="O29" s="68"/>
      <c r="V29" s="69"/>
    </row>
    <row r="30" spans="1:36" ht="41.25" customHeight="1">
      <c r="E30" s="68"/>
      <c r="I30" s="103"/>
      <c r="K30" s="69"/>
      <c r="O30" s="69"/>
      <c r="V30" s="68"/>
    </row>
    <row r="31" spans="1:36">
      <c r="E31" s="69"/>
      <c r="O31" s="68"/>
      <c r="U31" s="68"/>
      <c r="W31" s="68"/>
    </row>
    <row r="32" spans="1:36">
      <c r="G32" s="68"/>
      <c r="M32" s="103"/>
      <c r="O32" s="68"/>
      <c r="Q32" s="103"/>
      <c r="U32" s="68"/>
      <c r="W32" s="68"/>
    </row>
    <row r="33" spans="7:23">
      <c r="G33" s="69"/>
      <c r="O33" s="68"/>
      <c r="U33" s="68"/>
      <c r="W33" s="68"/>
    </row>
    <row r="34" spans="7:23">
      <c r="U34" s="68"/>
    </row>
    <row r="35" spans="7:23">
      <c r="U35" s="68"/>
    </row>
  </sheetData>
  <mergeCells count="18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O9" sqref="O9"/>
    </sheetView>
  </sheetViews>
  <sheetFormatPr defaultColWidth="9.140625" defaultRowHeight="24.75"/>
  <cols>
    <col min="1" max="1" width="27" style="27" bestFit="1" customWidth="1"/>
    <col min="2" max="2" width="1" style="27" customWidth="1"/>
    <col min="3" max="3" width="31.42578125" style="27" customWidth="1"/>
    <col min="4" max="4" width="3" style="27" customWidth="1"/>
    <col min="5" max="5" width="20.5703125" style="27" customWidth="1"/>
    <col min="6" max="6" width="1" style="27" customWidth="1"/>
    <col min="7" max="7" width="16.5703125" style="89" customWidth="1"/>
    <col min="8" max="8" width="2.28515625" style="27" customWidth="1"/>
    <col min="9" max="9" width="9" style="27" customWidth="1"/>
    <col min="10" max="10" width="1" style="27" customWidth="1"/>
    <col min="11" max="11" width="22.85546875" style="27" bestFit="1" customWidth="1"/>
    <col min="12" max="12" width="1" style="27" customWidth="1"/>
    <col min="13" max="13" width="23.5703125" style="27" bestFit="1" customWidth="1"/>
    <col min="14" max="14" width="1" style="27" customWidth="1"/>
    <col min="15" max="15" width="23" style="27" bestFit="1" customWidth="1"/>
    <col min="16" max="16" width="1" style="27" customWidth="1"/>
    <col min="17" max="17" width="22.5703125" style="27" bestFit="1" customWidth="1"/>
    <col min="18" max="18" width="1" style="27" customWidth="1"/>
    <col min="19" max="19" width="15.85546875" style="89" customWidth="1"/>
    <col min="20" max="20" width="1" style="27" customWidth="1"/>
    <col min="21" max="21" width="13.85546875" style="27" bestFit="1" customWidth="1"/>
    <col min="22" max="22" width="9.140625" style="27"/>
    <col min="23" max="23" width="13.85546875" style="27" bestFit="1" customWidth="1"/>
    <col min="24" max="24" width="9.140625" style="27"/>
    <col min="25" max="25" width="13.85546875" style="27" bestFit="1" customWidth="1"/>
    <col min="26" max="26" width="9.140625" style="27"/>
    <col min="27" max="27" width="13.85546875" style="27" bestFit="1" customWidth="1"/>
    <col min="28" max="16384" width="9.140625" style="27"/>
  </cols>
  <sheetData>
    <row r="2" spans="1:28" ht="26.25">
      <c r="D2" s="88"/>
      <c r="E2" s="195" t="s">
        <v>67</v>
      </c>
      <c r="F2" s="195" t="s">
        <v>0</v>
      </c>
      <c r="G2" s="195" t="s">
        <v>0</v>
      </c>
      <c r="H2" s="195" t="s">
        <v>0</v>
      </c>
      <c r="I2" s="195"/>
      <c r="J2" s="195"/>
      <c r="K2" s="195"/>
      <c r="L2" s="195"/>
      <c r="M2" s="195"/>
    </row>
    <row r="3" spans="1:28" ht="26.25">
      <c r="D3" s="88"/>
      <c r="E3" s="195" t="s">
        <v>1</v>
      </c>
      <c r="F3" s="195" t="s">
        <v>1</v>
      </c>
      <c r="G3" s="195" t="s">
        <v>1</v>
      </c>
      <c r="H3" s="195" t="s">
        <v>1</v>
      </c>
      <c r="I3" s="195"/>
      <c r="J3" s="195"/>
      <c r="K3" s="195"/>
      <c r="L3" s="195"/>
      <c r="M3" s="195"/>
    </row>
    <row r="4" spans="1:28" ht="26.25">
      <c r="D4" s="88"/>
      <c r="E4" s="195" t="str">
        <f>سهام!A4</f>
        <v>برای ماه منتهی به 1401/08/30</v>
      </c>
      <c r="F4" s="195" t="s">
        <v>2</v>
      </c>
      <c r="G4" s="195" t="s">
        <v>2</v>
      </c>
      <c r="H4" s="195" t="s">
        <v>2</v>
      </c>
      <c r="I4" s="195"/>
      <c r="J4" s="195"/>
      <c r="K4" s="195"/>
      <c r="L4" s="195"/>
      <c r="M4" s="195"/>
    </row>
    <row r="5" spans="1:28" ht="33.75">
      <c r="A5" s="197" t="s">
        <v>70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</row>
    <row r="6" spans="1:28" ht="27" thickBot="1">
      <c r="A6" s="195" t="s">
        <v>17</v>
      </c>
      <c r="C6" s="196" t="s">
        <v>18</v>
      </c>
      <c r="D6" s="196" t="s">
        <v>18</v>
      </c>
      <c r="E6" s="196" t="s">
        <v>18</v>
      </c>
      <c r="F6" s="196" t="s">
        <v>18</v>
      </c>
      <c r="G6" s="196" t="s">
        <v>18</v>
      </c>
      <c r="H6" s="196" t="s">
        <v>18</v>
      </c>
      <c r="I6" s="196" t="s">
        <v>18</v>
      </c>
      <c r="K6" s="165" t="str">
        <f>سهام!C9</f>
        <v>1401/07/30</v>
      </c>
      <c r="M6" s="196" t="s">
        <v>4</v>
      </c>
      <c r="N6" s="196" t="s">
        <v>4</v>
      </c>
      <c r="O6" s="196" t="s">
        <v>4</v>
      </c>
      <c r="Q6" s="196" t="str">
        <f>سهام!Q9</f>
        <v>1401/08/30</v>
      </c>
      <c r="R6" s="196" t="s">
        <v>5</v>
      </c>
      <c r="S6" s="196" t="s">
        <v>5</v>
      </c>
    </row>
    <row r="7" spans="1:28" ht="52.5">
      <c r="A7" s="195" t="s">
        <v>17</v>
      </c>
      <c r="C7" s="164" t="s">
        <v>19</v>
      </c>
      <c r="E7" s="164" t="s">
        <v>20</v>
      </c>
      <c r="G7" s="176" t="s">
        <v>21</v>
      </c>
      <c r="I7" s="176" t="s">
        <v>15</v>
      </c>
      <c r="K7" s="176" t="s">
        <v>22</v>
      </c>
      <c r="M7" s="176" t="s">
        <v>23</v>
      </c>
      <c r="O7" s="176" t="s">
        <v>24</v>
      </c>
      <c r="Q7" s="176" t="s">
        <v>22</v>
      </c>
      <c r="S7" s="90" t="s">
        <v>16</v>
      </c>
    </row>
    <row r="8" spans="1:28" ht="26.25">
      <c r="A8" s="91" t="s">
        <v>26</v>
      </c>
      <c r="C8" s="27" t="s">
        <v>27</v>
      </c>
      <c r="E8" s="27" t="s">
        <v>25</v>
      </c>
      <c r="G8" s="89" t="s">
        <v>28</v>
      </c>
      <c r="I8" s="123">
        <v>0</v>
      </c>
      <c r="K8" s="153">
        <v>809209</v>
      </c>
      <c r="L8" s="153"/>
      <c r="M8" s="153">
        <v>3348</v>
      </c>
      <c r="N8" s="153"/>
      <c r="O8" s="153">
        <v>300000</v>
      </c>
      <c r="P8" s="153"/>
      <c r="Q8" s="153">
        <v>512557</v>
      </c>
      <c r="S8" s="93">
        <f>Q8/سهام!$AA$11</f>
        <v>3.1472132282904846E-7</v>
      </c>
      <c r="U8" s="169"/>
      <c r="V8" s="153"/>
      <c r="W8" s="169"/>
      <c r="X8" s="153"/>
      <c r="Y8" s="169"/>
      <c r="Z8" s="153"/>
      <c r="AA8" s="169"/>
      <c r="AB8" s="153"/>
    </row>
    <row r="9" spans="1:28" ht="26.25">
      <c r="A9" s="91" t="s">
        <v>63</v>
      </c>
      <c r="C9" s="27" t="s">
        <v>64</v>
      </c>
      <c r="E9" s="27" t="s">
        <v>25</v>
      </c>
      <c r="G9" s="89" t="s">
        <v>65</v>
      </c>
      <c r="I9" s="123">
        <v>0</v>
      </c>
      <c r="K9" s="153">
        <v>55671091719</v>
      </c>
      <c r="L9" s="153"/>
      <c r="M9" s="153">
        <v>71555570390</v>
      </c>
      <c r="N9" s="153"/>
      <c r="O9" s="153">
        <v>60188152378</v>
      </c>
      <c r="P9" s="153"/>
      <c r="Q9" s="153">
        <v>67038509731</v>
      </c>
      <c r="S9" s="93">
        <f>Q9/سهام!$AA$11</f>
        <v>4.1163126175290471E-2</v>
      </c>
      <c r="U9" s="169"/>
      <c r="V9" s="153"/>
      <c r="W9" s="169"/>
      <c r="X9" s="153"/>
      <c r="Y9" s="169"/>
      <c r="Z9" s="153"/>
      <c r="AA9" s="169"/>
      <c r="AB9" s="153"/>
    </row>
    <row r="10" spans="1:28" ht="26.25">
      <c r="A10" s="91" t="s">
        <v>108</v>
      </c>
      <c r="C10" s="27" t="s">
        <v>109</v>
      </c>
      <c r="E10" s="27" t="s">
        <v>25</v>
      </c>
      <c r="G10" s="89" t="s">
        <v>110</v>
      </c>
      <c r="I10" s="123">
        <v>0</v>
      </c>
      <c r="K10" s="153">
        <v>81297688</v>
      </c>
      <c r="L10" s="153"/>
      <c r="M10" s="153">
        <v>662591</v>
      </c>
      <c r="N10" s="153"/>
      <c r="O10" s="153">
        <v>0</v>
      </c>
      <c r="P10" s="153"/>
      <c r="Q10" s="153">
        <v>81960279</v>
      </c>
      <c r="S10" s="93">
        <f>Q10/سهام!$AA$11</f>
        <v>5.0325422199517091E-5</v>
      </c>
      <c r="U10" s="169"/>
      <c r="V10" s="153"/>
      <c r="W10" s="169"/>
      <c r="X10" s="153"/>
      <c r="Z10" s="153"/>
      <c r="AA10" s="169"/>
      <c r="AB10" s="153"/>
    </row>
    <row r="11" spans="1:28" ht="26.25">
      <c r="A11" s="91" t="s">
        <v>137</v>
      </c>
      <c r="C11" s="27" t="s">
        <v>138</v>
      </c>
      <c r="E11" s="27" t="s">
        <v>25</v>
      </c>
      <c r="G11" s="89" t="s">
        <v>139</v>
      </c>
      <c r="I11" s="123">
        <v>0</v>
      </c>
      <c r="K11" s="153">
        <v>250000</v>
      </c>
      <c r="L11" s="153"/>
      <c r="M11" s="153">
        <v>1644</v>
      </c>
      <c r="N11" s="153"/>
      <c r="O11" s="153">
        <v>0</v>
      </c>
      <c r="P11" s="153"/>
      <c r="Q11" s="153">
        <v>251644</v>
      </c>
      <c r="S11" s="93">
        <f>Q11/سهام!$AA$11</f>
        <v>1.5451497601631247E-7</v>
      </c>
      <c r="U11" s="169"/>
      <c r="V11" s="153"/>
      <c r="W11" s="169"/>
      <c r="X11" s="153"/>
      <c r="Z11" s="153"/>
      <c r="AA11" s="169"/>
      <c r="AB11" s="153"/>
    </row>
    <row r="12" spans="1:28" ht="26.25">
      <c r="A12" s="91" t="s">
        <v>143</v>
      </c>
      <c r="C12" s="27" t="s">
        <v>144</v>
      </c>
      <c r="E12" s="27" t="s">
        <v>25</v>
      </c>
      <c r="G12" s="89" t="s">
        <v>145</v>
      </c>
      <c r="I12" s="123"/>
      <c r="K12" s="153">
        <v>1864000</v>
      </c>
      <c r="L12" s="153"/>
      <c r="M12" s="153">
        <v>0</v>
      </c>
      <c r="N12" s="153"/>
      <c r="O12" s="153">
        <v>20000</v>
      </c>
      <c r="P12" s="153"/>
      <c r="Q12" s="153">
        <v>1844000</v>
      </c>
      <c r="S12" s="93"/>
      <c r="U12" s="171"/>
      <c r="V12" s="153"/>
      <c r="X12" s="153"/>
      <c r="Y12" s="169"/>
      <c r="Z12" s="153"/>
      <c r="AA12" s="169"/>
      <c r="AB12" s="153"/>
    </row>
    <row r="13" spans="1:28" ht="27" thickBot="1">
      <c r="K13" s="94">
        <f>SUM(K8:K12)</f>
        <v>55755312616</v>
      </c>
      <c r="L13" s="91"/>
      <c r="M13" s="94">
        <f>SUM(M8:M12)</f>
        <v>71556237973</v>
      </c>
      <c r="N13" s="91"/>
      <c r="O13" s="94">
        <f>SUM(O8:O12)</f>
        <v>60188472378</v>
      </c>
      <c r="P13" s="91"/>
      <c r="Q13" s="94">
        <f>SUM(Q8:Q12)</f>
        <v>67123078211</v>
      </c>
      <c r="R13" s="91"/>
      <c r="S13" s="95">
        <f>SUM(S8:S10)</f>
        <v>4.1213766318812815E-2</v>
      </c>
    </row>
    <row r="14" spans="1:28" ht="25.5" thickTop="1">
      <c r="M14" s="59"/>
    </row>
    <row r="15" spans="1:28">
      <c r="K15" s="92"/>
      <c r="M15" s="92"/>
      <c r="N15" s="92"/>
      <c r="O15" s="92"/>
      <c r="P15" s="92"/>
      <c r="Q15" s="92"/>
      <c r="R15" s="92"/>
      <c r="S15" s="96"/>
    </row>
    <row r="16" spans="1:28" ht="30">
      <c r="K16" s="56"/>
      <c r="M16" s="56"/>
      <c r="O16" s="56"/>
      <c r="Q16" s="56"/>
    </row>
    <row r="17" spans="13:13">
      <c r="M17" s="59"/>
    </row>
    <row r="18" spans="13:13">
      <c r="M18" s="59"/>
    </row>
    <row r="19" spans="13:13">
      <c r="M19" s="59"/>
    </row>
    <row r="20" spans="13:13">
      <c r="M20" s="59"/>
    </row>
    <row r="21" spans="13:13">
      <c r="M21" s="59"/>
    </row>
    <row r="22" spans="13:13">
      <c r="M22" s="59"/>
    </row>
    <row r="23" spans="13:13">
      <c r="M23" s="59"/>
    </row>
    <row r="24" spans="13:13">
      <c r="M24" s="59"/>
    </row>
    <row r="25" spans="13:13">
      <c r="M25" s="59"/>
    </row>
    <row r="26" spans="13:13">
      <c r="M26" s="59"/>
    </row>
    <row r="27" spans="13:13">
      <c r="M27" s="59"/>
    </row>
    <row r="28" spans="13:13">
      <c r="M28" s="59"/>
    </row>
    <row r="29" spans="13:13">
      <c r="M29" s="59"/>
    </row>
    <row r="30" spans="13:13">
      <c r="M30" s="59"/>
    </row>
    <row r="31" spans="13:13">
      <c r="M31" s="59"/>
    </row>
    <row r="32" spans="13:13">
      <c r="M32" s="59"/>
    </row>
    <row r="33" spans="13:13">
      <c r="M33" s="59"/>
    </row>
    <row r="34" spans="13:13">
      <c r="M34" s="59"/>
    </row>
    <row r="35" spans="13:13">
      <c r="M35" s="59"/>
    </row>
    <row r="36" spans="13:13">
      <c r="M36" s="59"/>
    </row>
    <row r="37" spans="13:13">
      <c r="M37" s="59"/>
    </row>
    <row r="38" spans="13:13">
      <c r="M38" s="59"/>
    </row>
    <row r="39" spans="13:13">
      <c r="M39" s="59"/>
    </row>
    <row r="40" spans="13:13">
      <c r="M40" s="59"/>
    </row>
    <row r="41" spans="13:13">
      <c r="M41" s="59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5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98" t="s">
        <v>67</v>
      </c>
      <c r="B2" s="198"/>
      <c r="C2" s="198"/>
      <c r="D2" s="198"/>
      <c r="E2" s="198"/>
      <c r="F2" s="198"/>
      <c r="G2" s="198"/>
      <c r="H2" s="198"/>
      <c r="I2" s="198"/>
    </row>
    <row r="3" spans="1:17" ht="30">
      <c r="A3" s="198" t="s">
        <v>29</v>
      </c>
      <c r="B3" s="198" t="s">
        <v>29</v>
      </c>
      <c r="C3" s="198"/>
      <c r="D3" s="198"/>
      <c r="E3" s="198" t="s">
        <v>29</v>
      </c>
      <c r="F3" s="198" t="s">
        <v>29</v>
      </c>
      <c r="G3" s="198" t="s">
        <v>29</v>
      </c>
      <c r="H3" s="198"/>
      <c r="I3" s="198"/>
    </row>
    <row r="4" spans="1:17" ht="30">
      <c r="A4" s="198" t="str">
        <f>سهام!A4</f>
        <v>برای ماه منتهی به 1401/08/30</v>
      </c>
      <c r="B4" s="198" t="s">
        <v>2</v>
      </c>
      <c r="C4" s="198"/>
      <c r="D4" s="198"/>
      <c r="E4" s="198" t="s">
        <v>2</v>
      </c>
      <c r="F4" s="198" t="s">
        <v>2</v>
      </c>
      <c r="G4" s="198" t="s">
        <v>2</v>
      </c>
      <c r="H4" s="198"/>
      <c r="I4" s="198"/>
    </row>
    <row r="5" spans="1:17" ht="30">
      <c r="A5" s="10"/>
      <c r="B5" s="10"/>
      <c r="C5" s="70"/>
      <c r="D5" s="10"/>
      <c r="E5" s="10"/>
      <c r="F5" s="10"/>
      <c r="G5" s="10"/>
      <c r="H5" s="10"/>
      <c r="I5" s="10"/>
      <c r="J5" s="6"/>
    </row>
    <row r="6" spans="1:17" ht="31.5">
      <c r="A6" s="199" t="s">
        <v>75</v>
      </c>
      <c r="B6" s="199"/>
      <c r="C6" s="199"/>
      <c r="D6" s="199"/>
      <c r="E6" s="199"/>
      <c r="F6" s="199"/>
      <c r="G6" s="199"/>
      <c r="J6" s="135">
        <v>1628605889784</v>
      </c>
      <c r="K6" s="138" t="s">
        <v>115</v>
      </c>
    </row>
    <row r="7" spans="1:17" ht="28.5">
      <c r="A7" s="14"/>
      <c r="B7" s="14"/>
      <c r="C7" s="200" t="s">
        <v>149</v>
      </c>
      <c r="D7" s="200"/>
      <c r="E7" s="200"/>
      <c r="F7" s="200"/>
      <c r="G7" s="200"/>
      <c r="H7" s="200"/>
      <c r="I7" s="200"/>
    </row>
    <row r="8" spans="1:17" ht="64.5" customHeight="1" thickBot="1">
      <c r="A8" s="2" t="s">
        <v>33</v>
      </c>
      <c r="C8" s="71" t="s">
        <v>71</v>
      </c>
      <c r="E8" s="2" t="s">
        <v>22</v>
      </c>
      <c r="G8" s="2" t="s">
        <v>52</v>
      </c>
      <c r="I8" s="19" t="s">
        <v>12</v>
      </c>
      <c r="J8" s="145"/>
      <c r="K8" s="145"/>
      <c r="L8" s="145"/>
      <c r="M8" s="145"/>
      <c r="N8" s="145"/>
      <c r="O8" s="145"/>
      <c r="P8" s="145"/>
      <c r="Q8" s="145"/>
    </row>
    <row r="9" spans="1:17" ht="31.5" customHeight="1">
      <c r="A9" s="3" t="s">
        <v>58</v>
      </c>
      <c r="C9" s="55" t="s">
        <v>72</v>
      </c>
      <c r="E9" s="163">
        <f>'سرمایه‌گذاری در سهام '!S40</f>
        <v>321190492447</v>
      </c>
      <c r="F9" s="18"/>
      <c r="G9" s="57">
        <f>E9/E13</f>
        <v>0.99373183629838047</v>
      </c>
      <c r="H9" s="18"/>
      <c r="I9" s="21">
        <f>E9/سهام!AA11</f>
        <v>0.19721805899252834</v>
      </c>
      <c r="J9" s="145"/>
      <c r="K9" s="145"/>
      <c r="L9" s="145"/>
      <c r="M9" s="145"/>
      <c r="N9" s="145"/>
      <c r="O9" s="145"/>
      <c r="P9" s="145"/>
      <c r="Q9" s="145"/>
    </row>
    <row r="10" spans="1:17" ht="31.5">
      <c r="A10" s="3" t="s">
        <v>104</v>
      </c>
      <c r="C10" s="55" t="s">
        <v>73</v>
      </c>
      <c r="E10" s="163">
        <f>'سرمایه‌گذاری در اوراق بهادار '!Q11</f>
        <v>0</v>
      </c>
      <c r="F10" s="18"/>
      <c r="G10" s="57">
        <f>E10/E13</f>
        <v>0</v>
      </c>
      <c r="H10" s="18"/>
      <c r="I10" s="21">
        <f>E10/سهام!AA11</f>
        <v>0</v>
      </c>
      <c r="J10" s="145"/>
      <c r="K10" s="145"/>
      <c r="L10" s="145"/>
      <c r="M10" s="145"/>
      <c r="N10" s="145"/>
      <c r="O10" s="145"/>
      <c r="P10" s="145"/>
      <c r="Q10" s="145"/>
    </row>
    <row r="11" spans="1:17" ht="31.5">
      <c r="A11" s="3" t="s">
        <v>59</v>
      </c>
      <c r="C11" s="55" t="s">
        <v>74</v>
      </c>
      <c r="E11" s="163">
        <f>'درآمد سپرده بانکی '!I14</f>
        <v>628093295</v>
      </c>
      <c r="F11" s="18"/>
      <c r="G11" s="57">
        <f>E11/E13</f>
        <v>1.9432589634017362E-3</v>
      </c>
      <c r="H11" s="18"/>
      <c r="I11" s="21">
        <f>E11/سهام!AA11</f>
        <v>3.85663160706918E-4</v>
      </c>
      <c r="J11" s="145"/>
      <c r="K11" s="145"/>
      <c r="L11" s="145"/>
      <c r="M11" s="145"/>
      <c r="N11" s="145"/>
      <c r="O11" s="145"/>
      <c r="P11" s="145"/>
      <c r="Q11" s="145"/>
    </row>
    <row r="12" spans="1:17" ht="31.5">
      <c r="A12" s="3" t="s">
        <v>66</v>
      </c>
      <c r="C12" s="55" t="s">
        <v>95</v>
      </c>
      <c r="E12" s="163">
        <f>'سایر درآمدها '!E13</f>
        <v>1397880426</v>
      </c>
      <c r="F12" s="18"/>
      <c r="G12" s="57">
        <f>E12/E13</f>
        <v>4.3249047382178107E-3</v>
      </c>
      <c r="H12" s="18"/>
      <c r="I12" s="21">
        <f>E12/سهام!AA11</f>
        <v>8.5832946741055884E-4</v>
      </c>
      <c r="J12" s="145"/>
      <c r="K12" s="145"/>
      <c r="L12" s="145"/>
      <c r="M12" s="145"/>
      <c r="N12" s="145"/>
      <c r="O12" s="145"/>
      <c r="P12" s="145"/>
      <c r="Q12" s="145"/>
    </row>
    <row r="13" spans="1:17" ht="32.25" thickBot="1">
      <c r="E13" s="20">
        <f>SUM(E9:E12)</f>
        <v>323216466168</v>
      </c>
      <c r="F13" s="18"/>
      <c r="G13" s="53">
        <f>SUM(G9:G12)</f>
        <v>1</v>
      </c>
      <c r="H13" s="18"/>
      <c r="I13" s="22">
        <f>SUM(I9:I12)</f>
        <v>0.19846205162064581</v>
      </c>
      <c r="J13" s="145"/>
      <c r="K13" s="145"/>
      <c r="L13" s="145"/>
      <c r="M13" s="145"/>
      <c r="N13" s="145"/>
      <c r="O13" s="145"/>
      <c r="P13" s="145"/>
      <c r="Q13" s="145"/>
    </row>
    <row r="14" spans="1:17" ht="32.25" thickTop="1">
      <c r="F14" s="18"/>
      <c r="H14" s="18"/>
      <c r="I14" s="5"/>
      <c r="J14" s="145"/>
      <c r="K14" s="145"/>
      <c r="L14" s="145"/>
      <c r="M14" s="145"/>
      <c r="N14" s="145"/>
      <c r="O14" s="145"/>
      <c r="P14" s="145"/>
      <c r="Q14" s="145"/>
    </row>
    <row r="15" spans="1:17">
      <c r="E15" s="126"/>
      <c r="I15" s="126"/>
      <c r="J15" s="145"/>
      <c r="K15" s="145"/>
      <c r="L15" s="145"/>
      <c r="M15" s="145"/>
      <c r="N15" s="145"/>
      <c r="O15" s="145"/>
      <c r="P15" s="145"/>
      <c r="Q15" s="145"/>
    </row>
    <row r="16" spans="1:17">
      <c r="E16" s="126"/>
      <c r="J16" s="145"/>
      <c r="K16" s="145"/>
      <c r="L16" s="145"/>
      <c r="M16" s="145"/>
      <c r="N16" s="145"/>
      <c r="O16" s="145"/>
      <c r="P16" s="145"/>
      <c r="Q16" s="145"/>
    </row>
    <row r="17" spans="5:17">
      <c r="E17" s="137"/>
      <c r="G17" s="126"/>
      <c r="I17" s="6"/>
      <c r="J17" s="145"/>
      <c r="K17" s="145"/>
      <c r="L17" s="145"/>
      <c r="M17" s="145"/>
      <c r="N17" s="145"/>
      <c r="O17" s="145"/>
      <c r="P17" s="145"/>
      <c r="Q17" s="145"/>
    </row>
    <row r="18" spans="5:17" ht="27.75" customHeight="1">
      <c r="E18" s="126"/>
      <c r="G18" s="126"/>
      <c r="I18" s="126"/>
      <c r="M18" s="142"/>
    </row>
    <row r="19" spans="5:17">
      <c r="E19" s="137"/>
      <c r="G19" s="126"/>
      <c r="I19" s="151"/>
      <c r="M19" s="142"/>
    </row>
    <row r="20" spans="5:17">
      <c r="G20" s="137"/>
      <c r="M20" s="142"/>
    </row>
    <row r="21" spans="5:17">
      <c r="M21" s="142"/>
    </row>
    <row r="22" spans="5:17">
      <c r="M22" s="142"/>
    </row>
    <row r="23" spans="5:17">
      <c r="M23" s="142"/>
    </row>
    <row r="24" spans="5:17">
      <c r="M24" s="142"/>
    </row>
    <row r="25" spans="5:17">
      <c r="M25" s="142"/>
    </row>
    <row r="26" spans="5:17">
      <c r="M26" s="142"/>
    </row>
    <row r="27" spans="5:17" ht="28.5" customHeight="1">
      <c r="M27" s="142"/>
    </row>
    <row r="28" spans="5:17">
      <c r="M28" s="142"/>
    </row>
    <row r="29" spans="5:17">
      <c r="M29" s="142"/>
    </row>
    <row r="30" spans="5:17">
      <c r="M30" s="142"/>
    </row>
    <row r="31" spans="5:17">
      <c r="M31" s="142"/>
    </row>
    <row r="32" spans="5:17">
      <c r="M32" s="142"/>
    </row>
    <row r="33" spans="13:13">
      <c r="M33" s="142"/>
    </row>
    <row r="34" spans="13:13">
      <c r="M34" s="142"/>
    </row>
    <row r="35" spans="13:13">
      <c r="M35" s="142"/>
    </row>
    <row r="36" spans="13:13">
      <c r="M36" s="142"/>
    </row>
    <row r="37" spans="13:13">
      <c r="M37" s="142"/>
    </row>
    <row r="38" spans="13:13">
      <c r="M38" s="142"/>
    </row>
    <row r="39" spans="13:13">
      <c r="M39" s="142"/>
    </row>
    <row r="40" spans="13:13">
      <c r="M40" s="142"/>
    </row>
    <row r="41" spans="13:13">
      <c r="M41" s="142"/>
    </row>
    <row r="42" spans="13:13">
      <c r="M42" s="142"/>
    </row>
    <row r="43" spans="13:13">
      <c r="M43" s="142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9"/>
  <sheetViews>
    <sheetView rightToLeft="1" view="pageBreakPreview" zoomScale="70" zoomScaleNormal="100" zoomScaleSheetLayoutView="70" workbookViewId="0">
      <selection activeCell="M8" sqref="M8"/>
    </sheetView>
  </sheetViews>
  <sheetFormatPr defaultColWidth="9.140625" defaultRowHeight="27.75"/>
  <cols>
    <col min="1" max="1" width="42" style="43" bestFit="1" customWidth="1"/>
    <col min="2" max="2" width="1" style="43" customWidth="1"/>
    <col min="3" max="3" width="23.140625" style="80" bestFit="1" customWidth="1"/>
    <col min="4" max="4" width="1" style="43" customWidth="1"/>
    <col min="5" max="5" width="19.42578125" style="43" hidden="1" customWidth="1"/>
    <col min="6" max="6" width="1" style="43" hidden="1" customWidth="1"/>
    <col min="7" max="7" width="12.28515625" style="43" bestFit="1" customWidth="1"/>
    <col min="8" max="8" width="1" style="43" customWidth="1"/>
    <col min="9" max="9" width="28.140625" style="43" customWidth="1"/>
    <col min="10" max="10" width="1" style="43" customWidth="1"/>
    <col min="11" max="11" width="15.85546875" style="43" bestFit="1" customWidth="1"/>
    <col min="12" max="12" width="1" style="43" customWidth="1"/>
    <col min="13" max="13" width="23.7109375" style="43" bestFit="1" customWidth="1"/>
    <col min="14" max="14" width="1" style="43" customWidth="1"/>
    <col min="15" max="15" width="27" style="43" bestFit="1" customWidth="1"/>
    <col min="16" max="16" width="1" style="43" customWidth="1"/>
    <col min="17" max="17" width="15.85546875" style="43" bestFit="1" customWidth="1"/>
    <col min="18" max="18" width="1" style="43" customWidth="1"/>
    <col min="19" max="19" width="25.42578125" style="43" bestFit="1" customWidth="1"/>
    <col min="20" max="20" width="1" style="43" customWidth="1"/>
    <col min="21" max="21" width="9.140625" style="43" customWidth="1"/>
    <col min="22" max="22" width="11.140625" style="43" bestFit="1" customWidth="1"/>
    <col min="23" max="23" width="11.5703125" style="43" bestFit="1" customWidth="1"/>
    <col min="24" max="24" width="9.140625" style="43"/>
    <col min="25" max="25" width="11.140625" style="43" bestFit="1" customWidth="1"/>
    <col min="26" max="16384" width="9.140625" style="43"/>
  </cols>
  <sheetData>
    <row r="2" spans="1:26" ht="30">
      <c r="A2" s="202" t="s">
        <v>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6" ht="30">
      <c r="A3" s="202" t="s">
        <v>29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6" ht="30">
      <c r="A4" s="202" t="str">
        <f>'جمع درآمدها'!A4:I4</f>
        <v>برای ماه منتهی به 1401/08/30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26" ht="36">
      <c r="A5" s="201" t="s">
        <v>76</v>
      </c>
      <c r="B5" s="201"/>
      <c r="C5" s="201"/>
      <c r="D5" s="201"/>
      <c r="E5" s="201"/>
      <c r="F5" s="201"/>
      <c r="G5" s="201"/>
      <c r="H5" s="201"/>
      <c r="I5" s="201"/>
    </row>
    <row r="6" spans="1:26" ht="30.75" thickBot="1">
      <c r="A6" s="204" t="s">
        <v>30</v>
      </c>
      <c r="B6" s="204"/>
      <c r="C6" s="204"/>
      <c r="D6" s="204"/>
      <c r="E6" s="204"/>
      <c r="F6" s="204"/>
      <c r="G6" s="204"/>
      <c r="I6" s="204" t="s">
        <v>150</v>
      </c>
      <c r="J6" s="204"/>
      <c r="K6" s="204"/>
      <c r="L6" s="204"/>
      <c r="M6" s="204"/>
      <c r="O6" s="203" t="s">
        <v>151</v>
      </c>
      <c r="P6" s="203" t="s">
        <v>32</v>
      </c>
      <c r="Q6" s="203" t="s">
        <v>32</v>
      </c>
      <c r="R6" s="203" t="s">
        <v>32</v>
      </c>
      <c r="S6" s="203" t="s">
        <v>32</v>
      </c>
    </row>
    <row r="7" spans="1:26" ht="30">
      <c r="A7" s="97" t="s">
        <v>33</v>
      </c>
      <c r="C7" s="97" t="s">
        <v>34</v>
      </c>
      <c r="E7" s="97" t="s">
        <v>14</v>
      </c>
      <c r="G7" s="97" t="s">
        <v>15</v>
      </c>
      <c r="I7" s="97" t="s">
        <v>35</v>
      </c>
      <c r="K7" s="97" t="s">
        <v>36</v>
      </c>
      <c r="M7" s="97" t="s">
        <v>37</v>
      </c>
      <c r="O7" s="97" t="s">
        <v>35</v>
      </c>
      <c r="Q7" s="97" t="s">
        <v>36</v>
      </c>
      <c r="S7" s="97" t="s">
        <v>37</v>
      </c>
    </row>
    <row r="8" spans="1:26" ht="30">
      <c r="A8" s="45" t="s">
        <v>26</v>
      </c>
      <c r="C8" s="81">
        <v>30</v>
      </c>
      <c r="E8" s="80" t="s">
        <v>38</v>
      </c>
      <c r="G8" s="124">
        <v>0</v>
      </c>
      <c r="I8" s="23">
        <v>3348</v>
      </c>
      <c r="K8" s="150">
        <v>0</v>
      </c>
      <c r="L8" s="150"/>
      <c r="M8" s="150">
        <f>I8-K8</f>
        <v>3348</v>
      </c>
      <c r="N8" s="150"/>
      <c r="O8" s="150">
        <v>385022</v>
      </c>
      <c r="P8" s="150"/>
      <c r="Q8" s="150">
        <v>0</v>
      </c>
      <c r="R8" s="150"/>
      <c r="S8" s="150">
        <f>O8-Q8</f>
        <v>385022</v>
      </c>
      <c r="V8" s="169"/>
      <c r="W8" s="23"/>
      <c r="Y8" s="169"/>
      <c r="Z8" s="23"/>
    </row>
    <row r="9" spans="1:26" ht="30">
      <c r="A9" s="45" t="s">
        <v>63</v>
      </c>
      <c r="C9" s="81">
        <v>17</v>
      </c>
      <c r="E9" s="80" t="s">
        <v>38</v>
      </c>
      <c r="G9" s="124">
        <v>0</v>
      </c>
      <c r="I9" s="23">
        <v>281722316</v>
      </c>
      <c r="K9" s="150">
        <v>0</v>
      </c>
      <c r="L9" s="150"/>
      <c r="M9" s="150">
        <f t="shared" ref="M9:M11" si="0">I9-K9</f>
        <v>281722316</v>
      </c>
      <c r="N9" s="150"/>
      <c r="O9" s="150">
        <v>624228056</v>
      </c>
      <c r="P9" s="150"/>
      <c r="Q9" s="150">
        <v>0</v>
      </c>
      <c r="R9" s="150"/>
      <c r="S9" s="150">
        <f t="shared" ref="S9:S11" si="1">O9-Q9</f>
        <v>624228056</v>
      </c>
      <c r="V9" s="169"/>
      <c r="W9" s="23"/>
      <c r="Y9" s="169"/>
      <c r="Z9" s="23"/>
    </row>
    <row r="10" spans="1:26" ht="30">
      <c r="A10" s="45" t="s">
        <v>108</v>
      </c>
      <c r="C10" s="81">
        <v>1</v>
      </c>
      <c r="E10" s="80" t="s">
        <v>38</v>
      </c>
      <c r="G10" s="124">
        <v>0</v>
      </c>
      <c r="I10" s="23">
        <v>662591</v>
      </c>
      <c r="K10" s="150">
        <v>0</v>
      </c>
      <c r="L10" s="150"/>
      <c r="M10" s="150">
        <f t="shared" si="0"/>
        <v>662591</v>
      </c>
      <c r="N10" s="150"/>
      <c r="O10" s="150">
        <v>3478573</v>
      </c>
      <c r="P10" s="150"/>
      <c r="Q10" s="150">
        <v>0</v>
      </c>
      <c r="R10" s="150"/>
      <c r="S10" s="150">
        <f t="shared" si="1"/>
        <v>3478573</v>
      </c>
      <c r="V10" s="169"/>
      <c r="W10" s="23"/>
      <c r="Y10" s="169"/>
      <c r="Z10" s="23"/>
    </row>
    <row r="11" spans="1:26" ht="30">
      <c r="A11" s="45" t="s">
        <v>137</v>
      </c>
      <c r="C11" s="81">
        <v>20</v>
      </c>
      <c r="E11" s="80"/>
      <c r="G11" s="124"/>
      <c r="I11" s="23">
        <v>1644</v>
      </c>
      <c r="K11" s="150">
        <v>0</v>
      </c>
      <c r="L11" s="150"/>
      <c r="M11" s="150">
        <f t="shared" si="0"/>
        <v>1644</v>
      </c>
      <c r="N11" s="150"/>
      <c r="O11" s="150">
        <v>1644</v>
      </c>
      <c r="P11" s="150"/>
      <c r="Q11" s="150">
        <v>0</v>
      </c>
      <c r="R11" s="150"/>
      <c r="S11" s="150">
        <f t="shared" si="1"/>
        <v>1644</v>
      </c>
      <c r="V11" s="169"/>
      <c r="W11" s="23"/>
      <c r="Y11" s="169"/>
      <c r="Z11" s="23"/>
    </row>
    <row r="12" spans="1:26" ht="30.75" thickBot="1">
      <c r="A12" s="167"/>
      <c r="C12" s="167"/>
      <c r="E12" s="167" t="s">
        <v>38</v>
      </c>
      <c r="G12" s="167"/>
      <c r="I12" s="98">
        <f>SUM(I8:I11)</f>
        <v>282389899</v>
      </c>
      <c r="J12" s="46"/>
      <c r="K12" s="99">
        <f>SUM(K8:K11)</f>
        <v>0</v>
      </c>
      <c r="L12" s="98"/>
      <c r="M12" s="98">
        <f>SUM(M8:M11)</f>
        <v>282389899</v>
      </c>
      <c r="N12" s="98"/>
      <c r="O12" s="98">
        <f>SUM(O8:O11)</f>
        <v>628093295</v>
      </c>
      <c r="P12" s="98"/>
      <c r="Q12" s="99">
        <f>SUM(Q8:Q11)</f>
        <v>0</v>
      </c>
      <c r="R12" s="98"/>
      <c r="S12" s="98">
        <f>SUM(S8:S11)</f>
        <v>628093295</v>
      </c>
    </row>
    <row r="13" spans="1:26" ht="28.5" thickTop="1">
      <c r="E13" s="43" t="s">
        <v>38</v>
      </c>
      <c r="I13" s="41"/>
      <c r="M13" s="47"/>
    </row>
    <row r="14" spans="1:26">
      <c r="I14" s="49"/>
      <c r="M14" s="47"/>
    </row>
    <row r="15" spans="1:26">
      <c r="M15" s="47"/>
    </row>
    <row r="16" spans="1:26">
      <c r="M16" s="47"/>
    </row>
    <row r="17" spans="13:13">
      <c r="M17" s="47"/>
    </row>
    <row r="18" spans="13:13">
      <c r="M18" s="47"/>
    </row>
    <row r="19" spans="13:13">
      <c r="M19" s="47"/>
    </row>
    <row r="20" spans="13:13">
      <c r="M20" s="47"/>
    </row>
    <row r="21" spans="13:13">
      <c r="M21" s="47"/>
    </row>
    <row r="22" spans="13:13">
      <c r="M22" s="47"/>
    </row>
    <row r="23" spans="13:13">
      <c r="M23" s="47"/>
    </row>
    <row r="24" spans="13:13">
      <c r="M24" s="47"/>
    </row>
    <row r="25" spans="13:13">
      <c r="M25" s="47"/>
    </row>
    <row r="26" spans="13:13">
      <c r="M26" s="47"/>
    </row>
    <row r="27" spans="13:13">
      <c r="M27" s="47"/>
    </row>
    <row r="28" spans="13:13">
      <c r="M28" s="47"/>
    </row>
    <row r="29" spans="13:13">
      <c r="M29" s="47"/>
    </row>
    <row r="30" spans="13:13">
      <c r="M30" s="47"/>
    </row>
    <row r="31" spans="13:13">
      <c r="M31" s="47"/>
    </row>
    <row r="32" spans="13:13">
      <c r="M32" s="47"/>
    </row>
    <row r="33" spans="13:13">
      <c r="M33" s="47"/>
    </row>
    <row r="34" spans="13:13">
      <c r="M34" s="47"/>
    </row>
    <row r="35" spans="13:13">
      <c r="M35" s="47"/>
    </row>
    <row r="36" spans="13:13">
      <c r="M36" s="47"/>
    </row>
    <row r="37" spans="13:13">
      <c r="M37" s="47"/>
    </row>
    <row r="38" spans="13:13">
      <c r="M38" s="47"/>
    </row>
    <row r="39" spans="13:13">
      <c r="M39" s="47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2"/>
  <sheetViews>
    <sheetView rightToLeft="1" view="pageBreakPreview" zoomScale="60" zoomScaleNormal="100" workbookViewId="0">
      <selection activeCell="Q12" sqref="Q12"/>
    </sheetView>
  </sheetViews>
  <sheetFormatPr defaultColWidth="9.140625" defaultRowHeight="27.75"/>
  <cols>
    <col min="1" max="1" width="40.42578125" style="43" bestFit="1" customWidth="1"/>
    <col min="2" max="2" width="1" style="43" customWidth="1"/>
    <col min="3" max="3" width="16.5703125" style="80" bestFit="1" customWidth="1"/>
    <col min="4" max="4" width="1" style="80" customWidth="1"/>
    <col min="5" max="5" width="19.7109375" style="80" bestFit="1" customWidth="1"/>
    <col min="6" max="6" width="1" style="43" customWidth="1"/>
    <col min="7" max="7" width="15.42578125" style="43" customWidth="1"/>
    <col min="8" max="8" width="1" style="43" customWidth="1"/>
    <col min="9" max="9" width="28.42578125" style="43" bestFit="1" customWidth="1"/>
    <col min="10" max="10" width="1" style="43" customWidth="1"/>
    <col min="11" max="11" width="25.140625" style="43" customWidth="1"/>
    <col min="12" max="12" width="1" style="43" customWidth="1"/>
    <col min="13" max="13" width="29.42578125" style="43" customWidth="1"/>
    <col min="14" max="14" width="1" style="43" customWidth="1"/>
    <col min="15" max="15" width="27" style="43" bestFit="1" customWidth="1"/>
    <col min="16" max="16" width="1" style="43" customWidth="1"/>
    <col min="17" max="17" width="23.7109375" style="43" bestFit="1" customWidth="1"/>
    <col min="18" max="18" width="1" style="43" customWidth="1"/>
    <col min="19" max="19" width="26.140625" style="43" bestFit="1" customWidth="1"/>
    <col min="20" max="20" width="24.140625" style="27" bestFit="1" customWidth="1"/>
    <col min="21" max="21" width="22.5703125" style="43" bestFit="1" customWidth="1"/>
    <col min="22" max="22" width="8.5703125" style="43" customWidth="1"/>
    <col min="23" max="23" width="22.5703125" style="43" bestFit="1" customWidth="1"/>
    <col min="24" max="24" width="12.85546875" style="43" customWidth="1"/>
    <col min="25" max="16384" width="9.140625" style="43"/>
  </cols>
  <sheetData>
    <row r="2" spans="1:22" ht="30">
      <c r="A2" s="202" t="s">
        <v>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2" ht="30">
      <c r="A3" s="202" t="s">
        <v>29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2" ht="30">
      <c r="A4" s="202" t="str">
        <f>'جمع درآمدها'!A4:I4</f>
        <v>برای ماه منتهی به 1401/08/30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22" ht="30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22" ht="36">
      <c r="A6" s="205" t="s">
        <v>77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22" ht="30.75" thickBot="1">
      <c r="A7" s="204" t="s">
        <v>3</v>
      </c>
      <c r="C7" s="203" t="s">
        <v>39</v>
      </c>
      <c r="D7" s="203" t="s">
        <v>39</v>
      </c>
      <c r="E7" s="203" t="s">
        <v>39</v>
      </c>
      <c r="F7" s="203" t="s">
        <v>39</v>
      </c>
      <c r="G7" s="203" t="s">
        <v>39</v>
      </c>
      <c r="I7" s="203" t="str">
        <f>'سود اوراق بهادار و سپرده بانکی '!I6:M6</f>
        <v>طی آبان ماه</v>
      </c>
      <c r="J7" s="203" t="s">
        <v>31</v>
      </c>
      <c r="K7" s="203" t="s">
        <v>31</v>
      </c>
      <c r="L7" s="203" t="s">
        <v>31</v>
      </c>
      <c r="M7" s="203" t="s">
        <v>31</v>
      </c>
      <c r="O7" s="203" t="str">
        <f>'سود اوراق بهادار و سپرده بانکی '!O6:S6</f>
        <v>از ابتدای سال مالی تا پایان آبان ماه</v>
      </c>
      <c r="P7" s="203" t="s">
        <v>32</v>
      </c>
      <c r="Q7" s="203" t="s">
        <v>32</v>
      </c>
      <c r="R7" s="203" t="s">
        <v>32</v>
      </c>
      <c r="S7" s="203" t="s">
        <v>32</v>
      </c>
    </row>
    <row r="8" spans="1:22" s="44" customFormat="1" ht="90">
      <c r="A8" s="204" t="s">
        <v>3</v>
      </c>
      <c r="C8" s="182" t="s">
        <v>40</v>
      </c>
      <c r="D8" s="79"/>
      <c r="E8" s="182" t="s">
        <v>41</v>
      </c>
      <c r="G8" s="182" t="s">
        <v>42</v>
      </c>
      <c r="I8" s="182" t="s">
        <v>43</v>
      </c>
      <c r="K8" s="182" t="s">
        <v>36</v>
      </c>
      <c r="M8" s="182" t="s">
        <v>44</v>
      </c>
      <c r="O8" s="182" t="s">
        <v>43</v>
      </c>
      <c r="Q8" s="182" t="s">
        <v>36</v>
      </c>
      <c r="S8" s="182" t="s">
        <v>44</v>
      </c>
      <c r="T8" s="183"/>
    </row>
    <row r="9" spans="1:22" s="44" customFormat="1" ht="30">
      <c r="A9" s="45" t="s">
        <v>85</v>
      </c>
      <c r="B9" s="43"/>
      <c r="C9" s="80" t="s">
        <v>129</v>
      </c>
      <c r="D9" s="80"/>
      <c r="E9" s="35">
        <v>1900000</v>
      </c>
      <c r="F9" s="35"/>
      <c r="G9" s="35">
        <v>3750</v>
      </c>
      <c r="H9" s="35"/>
      <c r="I9" s="35">
        <v>0</v>
      </c>
      <c r="J9" s="35"/>
      <c r="K9" s="35">
        <v>0</v>
      </c>
      <c r="L9" s="35"/>
      <c r="M9" s="35">
        <v>0</v>
      </c>
      <c r="N9" s="35"/>
      <c r="O9" s="35">
        <v>7125000000</v>
      </c>
      <c r="P9" s="35"/>
      <c r="Q9" s="35">
        <v>0</v>
      </c>
      <c r="R9" s="35"/>
      <c r="S9" s="35">
        <f>O9-Q9</f>
        <v>7125000000</v>
      </c>
      <c r="T9" s="184"/>
      <c r="U9" s="58"/>
      <c r="V9" s="58"/>
    </row>
    <row r="10" spans="1:22" s="44" customFormat="1" ht="30">
      <c r="A10" s="45" t="s">
        <v>99</v>
      </c>
      <c r="B10" s="43"/>
      <c r="C10" s="80" t="s">
        <v>121</v>
      </c>
      <c r="D10" s="80"/>
      <c r="E10" s="35">
        <v>1536666</v>
      </c>
      <c r="F10" s="35"/>
      <c r="G10" s="35">
        <v>200</v>
      </c>
      <c r="H10" s="35"/>
      <c r="I10" s="35">
        <v>0</v>
      </c>
      <c r="J10" s="35"/>
      <c r="K10" s="35">
        <v>0</v>
      </c>
      <c r="L10" s="35"/>
      <c r="M10" s="35">
        <v>0</v>
      </c>
      <c r="N10" s="35"/>
      <c r="O10" s="35">
        <v>307333200</v>
      </c>
      <c r="P10" s="35"/>
      <c r="Q10" s="35">
        <v>0</v>
      </c>
      <c r="R10" s="35"/>
      <c r="S10" s="35">
        <f t="shared" ref="S10:S22" si="0">O10-Q10</f>
        <v>307333200</v>
      </c>
      <c r="T10" s="184"/>
      <c r="U10" s="58"/>
      <c r="V10" s="58"/>
    </row>
    <row r="11" spans="1:22" s="44" customFormat="1" ht="30">
      <c r="A11" s="45" t="s">
        <v>100</v>
      </c>
      <c r="B11" s="43"/>
      <c r="C11" s="80" t="s">
        <v>125</v>
      </c>
      <c r="D11" s="80"/>
      <c r="E11" s="35">
        <v>6211860</v>
      </c>
      <c r="F11" s="35"/>
      <c r="G11" s="35">
        <v>2400</v>
      </c>
      <c r="H11" s="35"/>
      <c r="I11" s="35">
        <v>0</v>
      </c>
      <c r="J11" s="35"/>
      <c r="K11" s="35">
        <v>0</v>
      </c>
      <c r="L11" s="35"/>
      <c r="M11" s="35">
        <v>0</v>
      </c>
      <c r="N11" s="35"/>
      <c r="O11" s="35">
        <v>14908464000</v>
      </c>
      <c r="P11" s="35"/>
      <c r="Q11" s="35">
        <v>0</v>
      </c>
      <c r="R11" s="35"/>
      <c r="S11" s="35">
        <f t="shared" si="0"/>
        <v>14908464000</v>
      </c>
      <c r="T11" s="184"/>
      <c r="U11" s="58"/>
      <c r="V11" s="58"/>
    </row>
    <row r="12" spans="1:22" s="44" customFormat="1" ht="30">
      <c r="A12" s="45" t="s">
        <v>119</v>
      </c>
      <c r="B12" s="43"/>
      <c r="C12" s="80" t="s">
        <v>130</v>
      </c>
      <c r="D12" s="80"/>
      <c r="E12" s="35">
        <v>14000000</v>
      </c>
      <c r="F12" s="35"/>
      <c r="G12" s="35">
        <v>1350</v>
      </c>
      <c r="H12" s="35"/>
      <c r="I12" s="35">
        <v>0</v>
      </c>
      <c r="J12" s="35"/>
      <c r="K12" s="35">
        <v>0</v>
      </c>
      <c r="L12" s="35"/>
      <c r="M12" s="35">
        <v>0</v>
      </c>
      <c r="N12" s="35"/>
      <c r="O12" s="35">
        <v>18900000000</v>
      </c>
      <c r="P12" s="35"/>
      <c r="Q12" s="35">
        <v>0</v>
      </c>
      <c r="R12" s="35"/>
      <c r="S12" s="35">
        <f t="shared" si="0"/>
        <v>18900000000</v>
      </c>
      <c r="T12" s="184"/>
      <c r="U12" s="58"/>
      <c r="V12" s="58"/>
    </row>
    <row r="13" spans="1:22" s="44" customFormat="1" ht="30">
      <c r="A13" s="45" t="s">
        <v>93</v>
      </c>
      <c r="B13" s="43"/>
      <c r="C13" s="80" t="s">
        <v>126</v>
      </c>
      <c r="D13" s="80"/>
      <c r="E13" s="35">
        <v>3400000</v>
      </c>
      <c r="F13" s="35"/>
      <c r="G13" s="35">
        <v>2040</v>
      </c>
      <c r="H13" s="35"/>
      <c r="I13" s="35">
        <v>0</v>
      </c>
      <c r="J13" s="35"/>
      <c r="K13" s="35">
        <v>0</v>
      </c>
      <c r="L13" s="35"/>
      <c r="M13" s="35">
        <v>0</v>
      </c>
      <c r="N13" s="35"/>
      <c r="O13" s="35">
        <v>6936000000</v>
      </c>
      <c r="P13" s="35"/>
      <c r="Q13" s="35">
        <v>207388704</v>
      </c>
      <c r="R13" s="35"/>
      <c r="S13" s="35">
        <f t="shared" si="0"/>
        <v>6728611296</v>
      </c>
      <c r="T13" s="185"/>
      <c r="U13" s="58"/>
      <c r="V13" s="58"/>
    </row>
    <row r="14" spans="1:22" s="44" customFormat="1" ht="30">
      <c r="A14" s="45" t="s">
        <v>87</v>
      </c>
      <c r="B14" s="43"/>
      <c r="C14" s="80" t="s">
        <v>140</v>
      </c>
      <c r="D14" s="80"/>
      <c r="E14" s="35">
        <v>2200000</v>
      </c>
      <c r="F14" s="35"/>
      <c r="G14" s="35">
        <v>2750</v>
      </c>
      <c r="H14" s="35"/>
      <c r="I14" s="35">
        <v>0</v>
      </c>
      <c r="J14" s="35"/>
      <c r="K14" s="35">
        <v>0</v>
      </c>
      <c r="L14" s="35"/>
      <c r="M14" s="35">
        <v>0</v>
      </c>
      <c r="N14" s="35"/>
      <c r="O14" s="35">
        <v>6050000000</v>
      </c>
      <c r="P14" s="35"/>
      <c r="Q14" s="35">
        <v>0</v>
      </c>
      <c r="R14" s="35"/>
      <c r="S14" s="35">
        <f t="shared" si="0"/>
        <v>6050000000</v>
      </c>
      <c r="T14" s="184"/>
      <c r="U14" s="58"/>
      <c r="V14" s="58"/>
    </row>
    <row r="15" spans="1:22" s="44" customFormat="1" ht="30">
      <c r="A15" s="45" t="s">
        <v>118</v>
      </c>
      <c r="B15" s="43"/>
      <c r="C15" s="80" t="s">
        <v>131</v>
      </c>
      <c r="D15" s="80"/>
      <c r="E15" s="35">
        <v>4400000</v>
      </c>
      <c r="F15" s="35"/>
      <c r="G15" s="35">
        <v>600</v>
      </c>
      <c r="H15" s="35"/>
      <c r="I15" s="35">
        <v>0</v>
      </c>
      <c r="J15" s="35"/>
      <c r="K15" s="35">
        <v>0</v>
      </c>
      <c r="L15" s="35"/>
      <c r="M15" s="35">
        <v>0</v>
      </c>
      <c r="N15" s="35"/>
      <c r="O15" s="35">
        <v>2640000000</v>
      </c>
      <c r="P15" s="35"/>
      <c r="Q15" s="35">
        <v>0</v>
      </c>
      <c r="R15" s="35"/>
      <c r="S15" s="35">
        <f t="shared" si="0"/>
        <v>2640000000</v>
      </c>
      <c r="T15" s="184"/>
      <c r="U15" s="58"/>
      <c r="V15" s="58"/>
    </row>
    <row r="16" spans="1:22" s="44" customFormat="1" ht="30">
      <c r="A16" s="45" t="s">
        <v>89</v>
      </c>
      <c r="B16" s="43"/>
      <c r="C16" s="80" t="s">
        <v>127</v>
      </c>
      <c r="D16" s="80"/>
      <c r="E16" s="35">
        <v>12200000</v>
      </c>
      <c r="F16" s="35"/>
      <c r="G16" s="35">
        <v>3456</v>
      </c>
      <c r="H16" s="35"/>
      <c r="I16" s="35">
        <v>0</v>
      </c>
      <c r="J16" s="35"/>
      <c r="K16" s="35">
        <v>0</v>
      </c>
      <c r="L16" s="35"/>
      <c r="M16" s="35">
        <v>0</v>
      </c>
      <c r="N16" s="35"/>
      <c r="O16" s="35">
        <v>42163200000</v>
      </c>
      <c r="P16" s="35"/>
      <c r="Q16" s="35">
        <v>0</v>
      </c>
      <c r="R16" s="35"/>
      <c r="S16" s="35">
        <f t="shared" si="0"/>
        <v>42163200000</v>
      </c>
      <c r="T16" s="184"/>
      <c r="U16" s="58"/>
      <c r="V16" s="58"/>
    </row>
    <row r="17" spans="1:22" s="44" customFormat="1" ht="30">
      <c r="A17" s="45" t="s">
        <v>107</v>
      </c>
      <c r="B17" s="43"/>
      <c r="C17" s="80" t="s">
        <v>128</v>
      </c>
      <c r="D17" s="80"/>
      <c r="E17" s="35">
        <v>4500000</v>
      </c>
      <c r="F17" s="35"/>
      <c r="G17" s="35">
        <v>1800</v>
      </c>
      <c r="H17" s="35"/>
      <c r="I17" s="35">
        <v>0</v>
      </c>
      <c r="J17" s="35"/>
      <c r="K17" s="35">
        <v>0</v>
      </c>
      <c r="L17" s="35"/>
      <c r="M17" s="35">
        <v>0</v>
      </c>
      <c r="N17" s="35"/>
      <c r="O17" s="35">
        <v>8100000000</v>
      </c>
      <c r="P17" s="35"/>
      <c r="Q17" s="35">
        <v>0</v>
      </c>
      <c r="R17" s="35"/>
      <c r="S17" s="35">
        <f t="shared" si="0"/>
        <v>8100000000</v>
      </c>
      <c r="T17" s="184"/>
      <c r="U17" s="58"/>
      <c r="V17" s="58"/>
    </row>
    <row r="18" spans="1:22" s="44" customFormat="1" ht="30">
      <c r="A18" s="45" t="s">
        <v>91</v>
      </c>
      <c r="B18" s="43"/>
      <c r="C18" s="80" t="s">
        <v>141</v>
      </c>
      <c r="D18" s="80"/>
      <c r="E18" s="35">
        <v>11077729</v>
      </c>
      <c r="F18" s="35"/>
      <c r="G18" s="35">
        <v>1100</v>
      </c>
      <c r="H18" s="35"/>
      <c r="I18" s="35">
        <v>0</v>
      </c>
      <c r="J18" s="35"/>
      <c r="K18" s="35">
        <v>0</v>
      </c>
      <c r="L18" s="35"/>
      <c r="M18" s="35">
        <v>0</v>
      </c>
      <c r="N18" s="35"/>
      <c r="O18" s="35">
        <v>12185501900</v>
      </c>
      <c r="P18" s="35"/>
      <c r="Q18" s="35">
        <v>617990343</v>
      </c>
      <c r="R18" s="35"/>
      <c r="S18" s="35">
        <f t="shared" si="0"/>
        <v>11567511557</v>
      </c>
      <c r="T18" s="185"/>
      <c r="U18" s="58"/>
      <c r="V18" s="58"/>
    </row>
    <row r="19" spans="1:22" s="44" customFormat="1" ht="30">
      <c r="A19" s="45" t="s">
        <v>103</v>
      </c>
      <c r="B19" s="43"/>
      <c r="C19" s="80" t="s">
        <v>132</v>
      </c>
      <c r="D19" s="80"/>
      <c r="E19" s="35">
        <v>25000000</v>
      </c>
      <c r="F19" s="35"/>
      <c r="G19" s="35">
        <v>200</v>
      </c>
      <c r="H19" s="35"/>
      <c r="I19" s="35">
        <v>0</v>
      </c>
      <c r="J19" s="35"/>
      <c r="K19" s="35">
        <v>0</v>
      </c>
      <c r="L19" s="35"/>
      <c r="M19" s="35">
        <v>0</v>
      </c>
      <c r="N19" s="35"/>
      <c r="O19" s="35">
        <v>5000000000</v>
      </c>
      <c r="P19" s="35"/>
      <c r="Q19" s="35">
        <v>0</v>
      </c>
      <c r="R19" s="35"/>
      <c r="S19" s="35">
        <f t="shared" si="0"/>
        <v>5000000000</v>
      </c>
      <c r="T19" s="184"/>
      <c r="U19" s="58"/>
      <c r="V19" s="58"/>
    </row>
    <row r="20" spans="1:22" s="44" customFormat="1" ht="30">
      <c r="A20" s="45" t="s">
        <v>114</v>
      </c>
      <c r="B20" s="43"/>
      <c r="C20" s="80" t="s">
        <v>122</v>
      </c>
      <c r="D20" s="80"/>
      <c r="E20" s="35">
        <v>30000000</v>
      </c>
      <c r="F20" s="35"/>
      <c r="G20" s="35">
        <v>270</v>
      </c>
      <c r="H20" s="35"/>
      <c r="I20" s="35">
        <v>0</v>
      </c>
      <c r="J20" s="35"/>
      <c r="K20" s="35">
        <v>0</v>
      </c>
      <c r="L20" s="35"/>
      <c r="M20" s="35">
        <v>0</v>
      </c>
      <c r="N20" s="35"/>
      <c r="O20" s="35">
        <v>8100000000</v>
      </c>
      <c r="P20" s="35"/>
      <c r="Q20" s="35">
        <v>0</v>
      </c>
      <c r="R20" s="35"/>
      <c r="S20" s="35">
        <f t="shared" si="0"/>
        <v>8100000000</v>
      </c>
      <c r="T20" s="184"/>
      <c r="U20" s="58"/>
      <c r="V20" s="58"/>
    </row>
    <row r="21" spans="1:22" s="44" customFormat="1" ht="30">
      <c r="A21" s="45" t="s">
        <v>117</v>
      </c>
      <c r="B21" s="43"/>
      <c r="C21" s="80" t="s">
        <v>128</v>
      </c>
      <c r="D21" s="80"/>
      <c r="E21" s="35">
        <v>6000000</v>
      </c>
      <c r="F21" s="35"/>
      <c r="G21" s="35">
        <v>4240</v>
      </c>
      <c r="H21" s="35"/>
      <c r="I21" s="35">
        <v>0</v>
      </c>
      <c r="J21" s="35"/>
      <c r="K21" s="35">
        <v>0</v>
      </c>
      <c r="L21" s="35"/>
      <c r="M21" s="35">
        <v>0</v>
      </c>
      <c r="N21" s="35"/>
      <c r="O21" s="35">
        <v>25440000000</v>
      </c>
      <c r="P21" s="35"/>
      <c r="Q21" s="35">
        <v>17412731</v>
      </c>
      <c r="R21" s="35"/>
      <c r="S21" s="35">
        <f t="shared" si="0"/>
        <v>25422587269</v>
      </c>
      <c r="T21" s="185"/>
      <c r="U21" s="58"/>
      <c r="V21" s="58"/>
    </row>
    <row r="22" spans="1:22" s="44" customFormat="1" ht="30">
      <c r="A22" s="45" t="s">
        <v>134</v>
      </c>
      <c r="B22" s="43"/>
      <c r="C22" s="80" t="s">
        <v>152</v>
      </c>
      <c r="D22" s="80"/>
      <c r="E22" s="35">
        <v>503995</v>
      </c>
      <c r="F22" s="35"/>
      <c r="G22" s="35">
        <v>135</v>
      </c>
      <c r="H22" s="35"/>
      <c r="I22" s="35">
        <v>68039325</v>
      </c>
      <c r="J22" s="35"/>
      <c r="K22" s="35">
        <v>0</v>
      </c>
      <c r="L22" s="35"/>
      <c r="M22" s="35">
        <v>68039325</v>
      </c>
      <c r="N22" s="35"/>
      <c r="O22" s="35">
        <v>68039325</v>
      </c>
      <c r="P22" s="35"/>
      <c r="Q22" s="35">
        <v>0</v>
      </c>
      <c r="R22" s="35"/>
      <c r="S22" s="35">
        <f t="shared" si="0"/>
        <v>68039325</v>
      </c>
      <c r="T22" s="184"/>
      <c r="U22" s="58"/>
    </row>
    <row r="23" spans="1:22" s="44" customFormat="1" ht="28.5" thickBot="1">
      <c r="A23" s="43"/>
      <c r="B23" s="43"/>
      <c r="C23" s="80"/>
      <c r="D23" s="80"/>
      <c r="E23" s="81"/>
      <c r="F23" s="43"/>
      <c r="G23" s="23"/>
      <c r="H23" s="43"/>
      <c r="I23" s="46">
        <f>SUM(I9:I22)</f>
        <v>68039325</v>
      </c>
      <c r="J23" s="48" t="e">
        <f>SUM(#REF!)</f>
        <v>#REF!</v>
      </c>
      <c r="K23" s="46">
        <f>SUM(K9:K22)</f>
        <v>0</v>
      </c>
      <c r="L23" s="48" t="e">
        <f>SUM(#REF!)</f>
        <v>#REF!</v>
      </c>
      <c r="M23" s="46">
        <f>SUM(M9:M22)</f>
        <v>68039325</v>
      </c>
      <c r="N23" s="48" t="e">
        <f>SUM(#REF!)</f>
        <v>#REF!</v>
      </c>
      <c r="O23" s="46">
        <f>SUM(O9:O22)</f>
        <v>157923538425</v>
      </c>
      <c r="P23" s="48" t="e">
        <f>SUM(#REF!)</f>
        <v>#REF!</v>
      </c>
      <c r="Q23" s="46">
        <f>SUM(Q9:Q22)</f>
        <v>842791778</v>
      </c>
      <c r="R23" s="48" t="e">
        <f>SUM(#REF!)</f>
        <v>#REF!</v>
      </c>
      <c r="S23" s="46">
        <f>SUM(S9:S22)</f>
        <v>157080746647</v>
      </c>
      <c r="T23" s="186"/>
    </row>
    <row r="24" spans="1:22" s="44" customFormat="1" ht="30.75" thickTop="1">
      <c r="A24" s="45"/>
      <c r="B24" s="43"/>
      <c r="C24" s="80"/>
      <c r="D24" s="80"/>
      <c r="E24" s="81"/>
      <c r="F24" s="43"/>
      <c r="G24" s="23"/>
      <c r="H24" s="43"/>
      <c r="I24" s="23"/>
      <c r="J24" s="43"/>
      <c r="K24" s="23"/>
      <c r="L24" s="43"/>
      <c r="M24" s="47"/>
      <c r="N24" s="43"/>
      <c r="O24" s="125"/>
      <c r="P24" s="43"/>
      <c r="Q24" s="23"/>
      <c r="R24" s="43"/>
      <c r="S24" s="23"/>
      <c r="T24" s="183"/>
    </row>
    <row r="25" spans="1:22" s="44" customFormat="1" ht="30">
      <c r="A25" s="45"/>
      <c r="B25" s="43"/>
      <c r="C25" s="80"/>
      <c r="D25" s="80"/>
      <c r="E25" s="81"/>
      <c r="F25" s="43"/>
      <c r="G25" s="23"/>
      <c r="H25" s="43"/>
      <c r="I25" s="23"/>
      <c r="J25" s="43"/>
      <c r="K25" s="23"/>
      <c r="L25" s="43"/>
      <c r="M25" s="47"/>
      <c r="N25" s="43"/>
      <c r="O25" s="23"/>
      <c r="P25" s="43"/>
      <c r="Q25" s="35"/>
      <c r="R25" s="43"/>
      <c r="S25" s="23"/>
      <c r="T25" s="183"/>
    </row>
    <row r="26" spans="1:22" s="44" customFormat="1" ht="30">
      <c r="A26" s="45"/>
      <c r="B26" s="43"/>
      <c r="C26" s="80"/>
      <c r="D26" s="80"/>
      <c r="E26" s="82"/>
      <c r="F26" s="49"/>
      <c r="G26" s="48"/>
      <c r="H26" s="49"/>
      <c r="I26" s="48"/>
      <c r="J26" s="49"/>
      <c r="K26" s="35"/>
      <c r="L26" s="49"/>
      <c r="M26" s="50"/>
      <c r="N26" s="49"/>
      <c r="O26" s="48"/>
      <c r="P26" s="49"/>
      <c r="Q26" s="48"/>
      <c r="R26" s="49"/>
      <c r="S26" s="48"/>
      <c r="T26" s="183"/>
    </row>
    <row r="27" spans="1:22" s="44" customFormat="1" ht="30">
      <c r="A27" s="45"/>
      <c r="B27" s="43"/>
      <c r="C27" s="80"/>
      <c r="D27" s="80"/>
      <c r="E27" s="81"/>
      <c r="F27" s="43"/>
      <c r="G27" s="23"/>
      <c r="H27" s="43"/>
      <c r="I27" s="23"/>
      <c r="J27" s="43"/>
      <c r="K27" s="23"/>
      <c r="L27" s="43"/>
      <c r="M27" s="47"/>
      <c r="N27" s="43"/>
      <c r="O27" s="23"/>
      <c r="P27" s="43"/>
      <c r="Q27" s="23"/>
      <c r="R27" s="43"/>
      <c r="S27" s="23"/>
      <c r="T27" s="183"/>
    </row>
    <row r="28" spans="1:22" s="44" customFormat="1" ht="30">
      <c r="A28" s="45"/>
      <c r="B28" s="43"/>
      <c r="C28" s="80"/>
      <c r="D28" s="80"/>
      <c r="E28" s="81"/>
      <c r="F28" s="43"/>
      <c r="G28" s="23"/>
      <c r="H28" s="43"/>
      <c r="I28" s="23"/>
      <c r="J28" s="43"/>
      <c r="K28" s="23"/>
      <c r="L28" s="43"/>
      <c r="M28" s="47"/>
      <c r="N28" s="43"/>
      <c r="O28" s="23"/>
      <c r="P28" s="43"/>
      <c r="Q28" s="23"/>
      <c r="R28" s="43"/>
      <c r="S28" s="23"/>
      <c r="T28" s="183"/>
    </row>
    <row r="29" spans="1:22" s="44" customFormat="1">
      <c r="A29" s="43"/>
      <c r="B29" s="43"/>
      <c r="C29" s="80"/>
      <c r="D29" s="80"/>
      <c r="E29" s="82"/>
      <c r="F29" s="49"/>
      <c r="G29" s="49"/>
      <c r="H29" s="49"/>
      <c r="I29" s="49"/>
      <c r="J29" s="49"/>
      <c r="K29" s="48"/>
      <c r="L29" s="49"/>
      <c r="M29" s="50"/>
      <c r="N29" s="49"/>
      <c r="O29" s="48"/>
      <c r="P29" s="49"/>
      <c r="Q29" s="48"/>
      <c r="R29" s="49"/>
      <c r="S29" s="48"/>
      <c r="T29" s="183"/>
    </row>
    <row r="30" spans="1:22" s="44" customFormat="1">
      <c r="A30" s="43"/>
      <c r="B30" s="43"/>
      <c r="C30" s="80"/>
      <c r="D30" s="80"/>
      <c r="E30" s="80"/>
      <c r="F30" s="43"/>
      <c r="G30" s="43"/>
      <c r="H30" s="43"/>
      <c r="I30" s="43"/>
      <c r="J30" s="43"/>
      <c r="K30" s="23"/>
      <c r="L30" s="43"/>
      <c r="M30" s="47"/>
      <c r="N30" s="43"/>
      <c r="O30" s="43"/>
      <c r="P30" s="43"/>
      <c r="Q30" s="43"/>
      <c r="R30" s="43"/>
      <c r="S30" s="43"/>
      <c r="T30" s="183"/>
    </row>
    <row r="31" spans="1:22" s="44" customFormat="1">
      <c r="A31" s="43"/>
      <c r="B31" s="43"/>
      <c r="C31" s="80"/>
      <c r="D31" s="80"/>
      <c r="E31" s="80"/>
      <c r="F31" s="43"/>
      <c r="G31" s="43"/>
      <c r="H31" s="43"/>
      <c r="I31" s="43"/>
      <c r="J31" s="43"/>
      <c r="K31" s="23"/>
      <c r="L31" s="43"/>
      <c r="M31" s="47"/>
      <c r="N31" s="43"/>
      <c r="O31" s="43"/>
      <c r="P31" s="43"/>
      <c r="Q31" s="43"/>
      <c r="R31" s="43"/>
      <c r="S31" s="43"/>
      <c r="T31" s="183"/>
    </row>
    <row r="32" spans="1:22" s="44" customFormat="1">
      <c r="A32" s="43"/>
      <c r="B32" s="43"/>
      <c r="C32" s="80"/>
      <c r="D32" s="80"/>
      <c r="E32" s="80"/>
      <c r="F32" s="43"/>
      <c r="G32" s="43"/>
      <c r="H32" s="43"/>
      <c r="I32" s="43"/>
      <c r="J32" s="43"/>
      <c r="K32" s="23"/>
      <c r="L32" s="43"/>
      <c r="M32" s="47"/>
      <c r="N32" s="43"/>
      <c r="O32" s="43"/>
      <c r="P32" s="43"/>
      <c r="Q32" s="43"/>
      <c r="R32" s="43"/>
      <c r="S32" s="43"/>
      <c r="T32" s="183"/>
    </row>
    <row r="33" spans="1:20" s="44" customFormat="1">
      <c r="A33" s="43"/>
      <c r="B33" s="43"/>
      <c r="C33" s="80"/>
      <c r="D33" s="80"/>
      <c r="E33" s="80"/>
      <c r="F33" s="43"/>
      <c r="G33" s="43"/>
      <c r="H33" s="43"/>
      <c r="I33" s="43"/>
      <c r="J33" s="43"/>
      <c r="K33" s="43"/>
      <c r="L33" s="43"/>
      <c r="M33" s="47"/>
      <c r="N33" s="43"/>
      <c r="O33" s="43"/>
      <c r="P33" s="43"/>
      <c r="Q33" s="43"/>
      <c r="R33" s="43"/>
      <c r="S33" s="43"/>
      <c r="T33" s="183"/>
    </row>
    <row r="34" spans="1:20" s="44" customFormat="1">
      <c r="A34" s="43"/>
      <c r="B34" s="43"/>
      <c r="C34" s="80"/>
      <c r="D34" s="80"/>
      <c r="E34" s="80"/>
      <c r="F34" s="43"/>
      <c r="G34" s="43"/>
      <c r="H34" s="43"/>
      <c r="I34" s="43"/>
      <c r="J34" s="43"/>
      <c r="K34" s="43"/>
      <c r="L34" s="43"/>
      <c r="M34" s="47"/>
      <c r="N34" s="43"/>
      <c r="O34" s="43"/>
      <c r="P34" s="43"/>
      <c r="Q34" s="43"/>
      <c r="R34" s="43"/>
      <c r="S34" s="43"/>
      <c r="T34" s="183"/>
    </row>
    <row r="35" spans="1:20" s="44" customFormat="1">
      <c r="A35" s="43"/>
      <c r="B35" s="43"/>
      <c r="C35" s="80"/>
      <c r="D35" s="80"/>
      <c r="E35" s="80"/>
      <c r="F35" s="43"/>
      <c r="G35" s="43"/>
      <c r="H35" s="43"/>
      <c r="I35" s="43"/>
      <c r="J35" s="43"/>
      <c r="K35" s="43"/>
      <c r="L35" s="43"/>
      <c r="M35" s="47"/>
      <c r="N35" s="43"/>
      <c r="O35" s="43"/>
      <c r="P35" s="43"/>
      <c r="Q35" s="43"/>
      <c r="R35" s="43"/>
      <c r="S35" s="43"/>
      <c r="T35" s="183"/>
    </row>
    <row r="36" spans="1:20">
      <c r="M36" s="47"/>
    </row>
    <row r="37" spans="1:20">
      <c r="M37" s="47"/>
    </row>
    <row r="38" spans="1:20">
      <c r="M38" s="47"/>
    </row>
    <row r="39" spans="1:20">
      <c r="M39" s="47"/>
    </row>
    <row r="40" spans="1:20">
      <c r="M40" s="47"/>
    </row>
    <row r="41" spans="1:20">
      <c r="M41" s="47"/>
    </row>
    <row r="42" spans="1:20">
      <c r="M42" s="4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5"/>
  <sheetViews>
    <sheetView rightToLeft="1" view="pageBreakPreview" zoomScale="50" zoomScaleNormal="100" zoomScaleSheetLayoutView="50" workbookViewId="0">
      <selection activeCell="Q15" sqref="Q15"/>
    </sheetView>
  </sheetViews>
  <sheetFormatPr defaultColWidth="9.140625" defaultRowHeight="27.75"/>
  <cols>
    <col min="1" max="1" width="48.5703125" style="108" bestFit="1" customWidth="1"/>
    <col min="2" max="2" width="1" style="108" customWidth="1"/>
    <col min="3" max="3" width="21.140625" style="109" bestFit="1" customWidth="1"/>
    <col min="4" max="4" width="1" style="108" customWidth="1"/>
    <col min="5" max="5" width="29.85546875" style="108" bestFit="1" customWidth="1"/>
    <col min="6" max="6" width="1" style="108" customWidth="1"/>
    <col min="7" max="7" width="33.42578125" style="108" customWidth="1"/>
    <col min="8" max="8" width="1" style="108" customWidth="1"/>
    <col min="9" max="9" width="28.85546875" style="108" customWidth="1"/>
    <col min="10" max="10" width="1" style="108" customWidth="1"/>
    <col min="11" max="11" width="21.7109375" style="109" customWidth="1"/>
    <col min="12" max="12" width="1" style="108" customWidth="1"/>
    <col min="13" max="13" width="30.85546875" style="108" customWidth="1"/>
    <col min="14" max="14" width="1" style="108" customWidth="1"/>
    <col min="15" max="15" width="32.5703125" style="108" bestFit="1" customWidth="1"/>
    <col min="16" max="16" width="1" style="108" customWidth="1"/>
    <col min="17" max="17" width="30.5703125" style="110" customWidth="1"/>
    <col min="18" max="18" width="1" style="108" customWidth="1"/>
    <col min="19" max="19" width="17.28515625" style="108" bestFit="1" customWidth="1"/>
    <col min="20" max="20" width="18.140625" style="108" bestFit="1" customWidth="1"/>
    <col min="21" max="21" width="15.7109375" style="108" customWidth="1"/>
    <col min="22" max="22" width="22.7109375" style="108" bestFit="1" customWidth="1"/>
    <col min="23" max="16384" width="9.140625" style="108"/>
  </cols>
  <sheetData>
    <row r="1" spans="1:22" s="104" customFormat="1" ht="33.75">
      <c r="C1" s="105"/>
      <c r="K1" s="105"/>
      <c r="Q1" s="106"/>
    </row>
    <row r="2" spans="1:22" s="107" customFormat="1" ht="42.75">
      <c r="A2" s="208" t="s">
        <v>67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22" s="107" customFormat="1" ht="42.75">
      <c r="A3" s="208" t="s">
        <v>29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22" s="107" customFormat="1" ht="42.75">
      <c r="A4" s="208" t="str">
        <f>'درآمد سود سهام '!A4:S4</f>
        <v>برای ماه منتهی به 1401/08/30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22" s="104" customFormat="1" ht="36">
      <c r="A5" s="178"/>
      <c r="B5" s="178"/>
      <c r="C5" s="178"/>
      <c r="D5" s="178"/>
      <c r="E5" s="178"/>
      <c r="F5" s="178"/>
      <c r="G5" s="148"/>
      <c r="H5" s="178"/>
      <c r="I5" s="178"/>
      <c r="J5" s="178"/>
      <c r="K5" s="178"/>
      <c r="L5" s="178"/>
      <c r="M5" s="178"/>
      <c r="N5" s="178"/>
      <c r="O5" s="178"/>
      <c r="P5" s="178"/>
      <c r="Q5" s="52"/>
    </row>
    <row r="6" spans="1:22" ht="40.5">
      <c r="A6" s="209" t="s">
        <v>78</v>
      </c>
      <c r="B6" s="209"/>
      <c r="C6" s="209"/>
      <c r="D6" s="209"/>
      <c r="E6" s="209"/>
      <c r="F6" s="209"/>
      <c r="G6" s="209"/>
      <c r="H6" s="209"/>
      <c r="I6" s="209"/>
    </row>
    <row r="7" spans="1:22" s="62" customFormat="1" ht="34.5" thickBot="1">
      <c r="A7" s="207" t="s">
        <v>3</v>
      </c>
      <c r="C7" s="206" t="s">
        <v>150</v>
      </c>
      <c r="D7" s="206" t="s">
        <v>31</v>
      </c>
      <c r="E7" s="206" t="s">
        <v>31</v>
      </c>
      <c r="F7" s="206" t="s">
        <v>31</v>
      </c>
      <c r="G7" s="206" t="s">
        <v>31</v>
      </c>
      <c r="H7" s="206" t="s">
        <v>31</v>
      </c>
      <c r="I7" s="206" t="s">
        <v>31</v>
      </c>
      <c r="K7" s="206" t="s">
        <v>151</v>
      </c>
      <c r="L7" s="206" t="s">
        <v>32</v>
      </c>
      <c r="M7" s="206" t="s">
        <v>32</v>
      </c>
      <c r="N7" s="206" t="s">
        <v>32</v>
      </c>
      <c r="O7" s="206" t="s">
        <v>32</v>
      </c>
      <c r="P7" s="206" t="s">
        <v>32</v>
      </c>
      <c r="Q7" s="206" t="s">
        <v>32</v>
      </c>
    </row>
    <row r="8" spans="1:22" s="111" customFormat="1" ht="66" customHeight="1" thickBot="1">
      <c r="A8" s="206" t="s">
        <v>3</v>
      </c>
      <c r="C8" s="223" t="s">
        <v>6</v>
      </c>
      <c r="E8" s="223" t="s">
        <v>45</v>
      </c>
      <c r="G8" s="223" t="s">
        <v>46</v>
      </c>
      <c r="I8" s="223" t="s">
        <v>48</v>
      </c>
      <c r="K8" s="223" t="s">
        <v>6</v>
      </c>
      <c r="M8" s="223" t="s">
        <v>45</v>
      </c>
      <c r="O8" s="223" t="s">
        <v>46</v>
      </c>
      <c r="Q8" s="224" t="s">
        <v>48</v>
      </c>
    </row>
    <row r="9" spans="1:22" s="62" customFormat="1" ht="40.5" customHeight="1">
      <c r="A9" s="45" t="s">
        <v>88</v>
      </c>
      <c r="B9" s="43"/>
      <c r="C9" s="150">
        <v>300000</v>
      </c>
      <c r="D9" s="150"/>
      <c r="E9" s="150">
        <v>4757812032</v>
      </c>
      <c r="F9" s="150"/>
      <c r="G9" s="150">
        <v>3888038516</v>
      </c>
      <c r="H9" s="150"/>
      <c r="I9" s="150">
        <v>869773516</v>
      </c>
      <c r="J9" s="150"/>
      <c r="K9" s="150">
        <v>6040045</v>
      </c>
      <c r="L9" s="150"/>
      <c r="M9" s="150">
        <v>83607413729</v>
      </c>
      <c r="N9" s="150"/>
      <c r="O9" s="150">
        <v>78256604976</v>
      </c>
      <c r="P9" s="150"/>
      <c r="Q9" s="150">
        <v>5350808753</v>
      </c>
      <c r="S9" s="173"/>
      <c r="T9" s="174"/>
      <c r="U9" s="225"/>
      <c r="V9" s="68"/>
    </row>
    <row r="10" spans="1:22" s="62" customFormat="1" ht="40.5" customHeight="1">
      <c r="A10" s="45" t="s">
        <v>100</v>
      </c>
      <c r="B10" s="43"/>
      <c r="C10" s="150">
        <v>1011780</v>
      </c>
      <c r="D10" s="150"/>
      <c r="E10" s="150">
        <v>17381741519</v>
      </c>
      <c r="F10" s="150"/>
      <c r="G10" s="150">
        <v>17456762084</v>
      </c>
      <c r="H10" s="150"/>
      <c r="I10" s="150">
        <v>-75020565</v>
      </c>
      <c r="J10" s="150"/>
      <c r="K10" s="150">
        <v>7500000</v>
      </c>
      <c r="L10" s="150"/>
      <c r="M10" s="150">
        <v>150920418416</v>
      </c>
      <c r="N10" s="150"/>
      <c r="O10" s="150">
        <v>129397666119</v>
      </c>
      <c r="P10" s="150"/>
      <c r="Q10" s="150">
        <v>21522752297</v>
      </c>
      <c r="S10" s="173"/>
      <c r="T10" s="174"/>
      <c r="U10" s="225"/>
      <c r="V10" s="68"/>
    </row>
    <row r="11" spans="1:22" s="62" customFormat="1" ht="40.5" customHeight="1">
      <c r="A11" s="45" t="s">
        <v>136</v>
      </c>
      <c r="B11" s="43"/>
      <c r="C11" s="150">
        <v>17813</v>
      </c>
      <c r="D11" s="150"/>
      <c r="E11" s="150">
        <v>122532530</v>
      </c>
      <c r="F11" s="150"/>
      <c r="G11" s="150">
        <v>109098896</v>
      </c>
      <c r="H11" s="150"/>
      <c r="I11" s="150">
        <v>13433634</v>
      </c>
      <c r="J11" s="150"/>
      <c r="K11" s="150">
        <v>300000</v>
      </c>
      <c r="L11" s="150"/>
      <c r="M11" s="150">
        <v>1690060166</v>
      </c>
      <c r="N11" s="150"/>
      <c r="O11" s="150">
        <v>1837403509</v>
      </c>
      <c r="P11" s="150"/>
      <c r="Q11" s="150">
        <v>-147343343</v>
      </c>
      <c r="S11" s="173"/>
      <c r="T11" s="174"/>
      <c r="U11" s="225"/>
      <c r="V11" s="68"/>
    </row>
    <row r="12" spans="1:22" s="62" customFormat="1" ht="40.5" customHeight="1">
      <c r="A12" s="45" t="s">
        <v>119</v>
      </c>
      <c r="B12" s="43"/>
      <c r="C12" s="150">
        <v>2499928</v>
      </c>
      <c r="D12" s="150"/>
      <c r="E12" s="150">
        <v>22692840970</v>
      </c>
      <c r="F12" s="150"/>
      <c r="G12" s="150">
        <v>21389148097</v>
      </c>
      <c r="H12" s="150"/>
      <c r="I12" s="150">
        <v>1303692873</v>
      </c>
      <c r="J12" s="150"/>
      <c r="K12" s="150">
        <v>10000000</v>
      </c>
      <c r="L12" s="150"/>
      <c r="M12" s="150">
        <v>86531774381</v>
      </c>
      <c r="N12" s="150"/>
      <c r="O12" s="150">
        <v>82000716866</v>
      </c>
      <c r="P12" s="150"/>
      <c r="Q12" s="150">
        <v>4531057515</v>
      </c>
      <c r="S12" s="173"/>
      <c r="T12" s="174"/>
      <c r="U12" s="225"/>
      <c r="V12" s="68"/>
    </row>
    <row r="13" spans="1:22" s="62" customFormat="1" ht="40.5" customHeight="1">
      <c r="A13" s="45" t="s">
        <v>93</v>
      </c>
      <c r="B13" s="43"/>
      <c r="C13" s="150">
        <v>126637</v>
      </c>
      <c r="D13" s="150"/>
      <c r="E13" s="150">
        <v>4090906325</v>
      </c>
      <c r="F13" s="150"/>
      <c r="G13" s="150">
        <v>3175315741</v>
      </c>
      <c r="H13" s="150"/>
      <c r="I13" s="150">
        <v>915590584</v>
      </c>
      <c r="J13" s="150"/>
      <c r="K13" s="150">
        <v>2100000</v>
      </c>
      <c r="L13" s="150"/>
      <c r="M13" s="150">
        <v>70171557741</v>
      </c>
      <c r="N13" s="150"/>
      <c r="O13" s="150">
        <v>52462339177</v>
      </c>
      <c r="P13" s="150"/>
      <c r="Q13" s="150">
        <v>17709218564</v>
      </c>
      <c r="S13" s="173"/>
      <c r="T13" s="174"/>
      <c r="U13" s="225"/>
      <c r="V13" s="68"/>
    </row>
    <row r="14" spans="1:22" s="62" customFormat="1" ht="40.5" customHeight="1">
      <c r="A14" s="45" t="s">
        <v>89</v>
      </c>
      <c r="B14" s="43"/>
      <c r="C14" s="150">
        <v>569748</v>
      </c>
      <c r="D14" s="150"/>
      <c r="E14" s="150">
        <v>13230299040</v>
      </c>
      <c r="F14" s="150"/>
      <c r="G14" s="150">
        <v>13259068556</v>
      </c>
      <c r="H14" s="150"/>
      <c r="I14" s="150">
        <v>-28769516</v>
      </c>
      <c r="J14" s="150"/>
      <c r="K14" s="150">
        <v>3033956</v>
      </c>
      <c r="L14" s="150"/>
      <c r="M14" s="150">
        <v>71115573776</v>
      </c>
      <c r="N14" s="150"/>
      <c r="O14" s="150">
        <v>70625805882</v>
      </c>
      <c r="P14" s="150"/>
      <c r="Q14" s="150">
        <v>489767894</v>
      </c>
      <c r="S14" s="173"/>
      <c r="T14" s="174"/>
      <c r="U14" s="225"/>
      <c r="V14" s="68"/>
    </row>
    <row r="15" spans="1:22" s="62" customFormat="1" ht="40.5" customHeight="1">
      <c r="A15" s="45" t="s">
        <v>117</v>
      </c>
      <c r="B15" s="43"/>
      <c r="C15" s="150">
        <v>420000</v>
      </c>
      <c r="D15" s="150"/>
      <c r="E15" s="150">
        <v>9194979765</v>
      </c>
      <c r="F15" s="150"/>
      <c r="G15" s="150">
        <v>7806336873</v>
      </c>
      <c r="H15" s="150"/>
      <c r="I15" s="150">
        <v>1388642892</v>
      </c>
      <c r="J15" s="150"/>
      <c r="K15" s="150">
        <v>1006861</v>
      </c>
      <c r="L15" s="150"/>
      <c r="M15" s="150">
        <v>23336331051</v>
      </c>
      <c r="N15" s="150"/>
      <c r="O15" s="150">
        <v>20987031647</v>
      </c>
      <c r="P15" s="150"/>
      <c r="Q15" s="150">
        <v>2349299404</v>
      </c>
      <c r="S15" s="173"/>
      <c r="T15" s="174"/>
      <c r="U15" s="225"/>
      <c r="V15" s="68"/>
    </row>
    <row r="16" spans="1:22" s="62" customFormat="1" ht="40.5" customHeight="1">
      <c r="A16" s="45" t="s">
        <v>123</v>
      </c>
      <c r="B16" s="43"/>
      <c r="C16" s="150">
        <v>0</v>
      </c>
      <c r="D16" s="150"/>
      <c r="E16" s="150">
        <v>0</v>
      </c>
      <c r="F16" s="150"/>
      <c r="G16" s="150">
        <v>0</v>
      </c>
      <c r="H16" s="150"/>
      <c r="I16" s="150">
        <v>0</v>
      </c>
      <c r="J16" s="150"/>
      <c r="K16" s="150">
        <v>5800000</v>
      </c>
      <c r="L16" s="150"/>
      <c r="M16" s="150">
        <v>23085419649</v>
      </c>
      <c r="N16" s="150"/>
      <c r="O16" s="150">
        <v>23280568190</v>
      </c>
      <c r="P16" s="150"/>
      <c r="Q16" s="150">
        <v>-195148541</v>
      </c>
      <c r="S16" s="162"/>
      <c r="T16" s="140"/>
      <c r="U16" s="140"/>
      <c r="V16" s="68"/>
    </row>
    <row r="17" spans="1:22" s="62" customFormat="1" ht="40.5" customHeight="1">
      <c r="A17" s="45" t="s">
        <v>90</v>
      </c>
      <c r="B17" s="43"/>
      <c r="C17" s="150">
        <v>0</v>
      </c>
      <c r="D17" s="150"/>
      <c r="E17" s="150">
        <v>0</v>
      </c>
      <c r="F17" s="150"/>
      <c r="G17" s="150">
        <v>0</v>
      </c>
      <c r="H17" s="150"/>
      <c r="I17" s="150">
        <v>0</v>
      </c>
      <c r="J17" s="150"/>
      <c r="K17" s="150">
        <v>1200000</v>
      </c>
      <c r="L17" s="150"/>
      <c r="M17" s="150">
        <v>18936055294</v>
      </c>
      <c r="N17" s="150"/>
      <c r="O17" s="150">
        <v>16568825400</v>
      </c>
      <c r="P17" s="150"/>
      <c r="Q17" s="150">
        <v>2367229894</v>
      </c>
      <c r="S17" s="162"/>
      <c r="T17" s="140"/>
      <c r="U17" s="140"/>
      <c r="V17" s="68"/>
    </row>
    <row r="18" spans="1:22" s="62" customFormat="1" ht="40.5" customHeight="1">
      <c r="A18" s="45" t="s">
        <v>86</v>
      </c>
      <c r="B18" s="43"/>
      <c r="C18" s="150">
        <v>0</v>
      </c>
      <c r="D18" s="150"/>
      <c r="E18" s="150">
        <v>0</v>
      </c>
      <c r="F18" s="150"/>
      <c r="G18" s="150">
        <v>0</v>
      </c>
      <c r="H18" s="150"/>
      <c r="I18" s="150">
        <v>0</v>
      </c>
      <c r="J18" s="150"/>
      <c r="K18" s="150">
        <v>4000000</v>
      </c>
      <c r="L18" s="150"/>
      <c r="M18" s="150">
        <v>73304667755</v>
      </c>
      <c r="N18" s="150"/>
      <c r="O18" s="150">
        <v>57456090000</v>
      </c>
      <c r="P18" s="150"/>
      <c r="Q18" s="150">
        <v>15848577755</v>
      </c>
      <c r="S18" s="162"/>
      <c r="T18" s="140"/>
      <c r="U18" s="140"/>
      <c r="V18" s="68"/>
    </row>
    <row r="19" spans="1:22" s="62" customFormat="1" ht="40.5" customHeight="1">
      <c r="A19" s="45" t="s">
        <v>112</v>
      </c>
      <c r="B19" s="43"/>
      <c r="C19" s="150">
        <v>0</v>
      </c>
      <c r="D19" s="150"/>
      <c r="E19" s="150">
        <v>0</v>
      </c>
      <c r="F19" s="150"/>
      <c r="G19" s="150">
        <v>0</v>
      </c>
      <c r="H19" s="150"/>
      <c r="I19" s="150">
        <v>0</v>
      </c>
      <c r="J19" s="150"/>
      <c r="K19" s="150">
        <v>3000000</v>
      </c>
      <c r="L19" s="150"/>
      <c r="M19" s="150">
        <v>17287875821</v>
      </c>
      <c r="N19" s="150"/>
      <c r="O19" s="150">
        <v>16706022433</v>
      </c>
      <c r="P19" s="150"/>
      <c r="Q19" s="150">
        <v>581853388</v>
      </c>
      <c r="S19" s="162"/>
      <c r="T19" s="140"/>
      <c r="U19" s="140"/>
      <c r="V19" s="68"/>
    </row>
    <row r="20" spans="1:22" s="62" customFormat="1" ht="40.5" customHeight="1">
      <c r="A20" s="45" t="s">
        <v>85</v>
      </c>
      <c r="B20" s="43"/>
      <c r="C20" s="150">
        <v>0</v>
      </c>
      <c r="D20" s="150"/>
      <c r="E20" s="150">
        <v>0</v>
      </c>
      <c r="F20" s="150"/>
      <c r="G20" s="150">
        <v>0</v>
      </c>
      <c r="H20" s="150"/>
      <c r="I20" s="150">
        <v>0</v>
      </c>
      <c r="J20" s="150"/>
      <c r="K20" s="150">
        <v>1240430</v>
      </c>
      <c r="L20" s="150"/>
      <c r="M20" s="150">
        <v>88547292335</v>
      </c>
      <c r="N20" s="150"/>
      <c r="O20" s="150">
        <v>77637894478</v>
      </c>
      <c r="P20" s="150"/>
      <c r="Q20" s="150">
        <v>10909397857</v>
      </c>
      <c r="S20" s="162"/>
      <c r="T20" s="140"/>
      <c r="U20" s="140"/>
      <c r="V20" s="68"/>
    </row>
    <row r="21" spans="1:22" s="62" customFormat="1" ht="40.5" customHeight="1">
      <c r="A21" s="45" t="s">
        <v>99</v>
      </c>
      <c r="B21" s="43"/>
      <c r="C21" s="150">
        <v>0</v>
      </c>
      <c r="D21" s="150"/>
      <c r="E21" s="150">
        <v>0</v>
      </c>
      <c r="F21" s="150"/>
      <c r="G21" s="150">
        <v>0</v>
      </c>
      <c r="H21" s="150"/>
      <c r="I21" s="150">
        <v>0</v>
      </c>
      <c r="J21" s="150"/>
      <c r="K21" s="150">
        <v>1536666</v>
      </c>
      <c r="L21" s="150"/>
      <c r="M21" s="150">
        <v>17268002743</v>
      </c>
      <c r="N21" s="150"/>
      <c r="O21" s="150">
        <v>19399540033</v>
      </c>
      <c r="P21" s="150"/>
      <c r="Q21" s="150">
        <v>-2131537290</v>
      </c>
      <c r="S21" s="162"/>
      <c r="T21" s="140"/>
      <c r="U21" s="140"/>
      <c r="V21" s="68"/>
    </row>
    <row r="22" spans="1:22" s="62" customFormat="1" ht="40.5" customHeight="1">
      <c r="A22" s="45" t="s">
        <v>124</v>
      </c>
      <c r="B22" s="43"/>
      <c r="C22" s="150">
        <v>0</v>
      </c>
      <c r="D22" s="150"/>
      <c r="E22" s="150">
        <v>0</v>
      </c>
      <c r="F22" s="150"/>
      <c r="G22" s="150">
        <v>0</v>
      </c>
      <c r="H22" s="150"/>
      <c r="I22" s="150">
        <v>0</v>
      </c>
      <c r="J22" s="150"/>
      <c r="K22" s="150">
        <v>632733</v>
      </c>
      <c r="L22" s="150"/>
      <c r="M22" s="150">
        <v>7971299895</v>
      </c>
      <c r="N22" s="150"/>
      <c r="O22" s="150">
        <v>7940573236</v>
      </c>
      <c r="P22" s="150"/>
      <c r="Q22" s="150">
        <v>30726659</v>
      </c>
      <c r="S22" s="162"/>
      <c r="T22" s="140"/>
      <c r="U22" s="140"/>
      <c r="V22" s="68"/>
    </row>
    <row r="23" spans="1:22" s="62" customFormat="1" ht="40.5" customHeight="1">
      <c r="A23" s="45" t="s">
        <v>120</v>
      </c>
      <c r="B23" s="43"/>
      <c r="C23" s="150">
        <v>0</v>
      </c>
      <c r="D23" s="150"/>
      <c r="E23" s="150">
        <v>0</v>
      </c>
      <c r="F23" s="150"/>
      <c r="G23" s="150">
        <v>0</v>
      </c>
      <c r="H23" s="150"/>
      <c r="I23" s="150">
        <v>0</v>
      </c>
      <c r="J23" s="150"/>
      <c r="K23" s="150">
        <v>650000</v>
      </c>
      <c r="L23" s="150"/>
      <c r="M23" s="150">
        <v>11680679168</v>
      </c>
      <c r="N23" s="150"/>
      <c r="O23" s="150">
        <v>14512240358</v>
      </c>
      <c r="P23" s="150"/>
      <c r="Q23" s="150">
        <v>-2831561190</v>
      </c>
      <c r="S23" s="162"/>
      <c r="T23" s="140"/>
      <c r="U23" s="140"/>
      <c r="V23" s="68"/>
    </row>
    <row r="24" spans="1:22" s="62" customFormat="1" ht="40.5" customHeight="1">
      <c r="A24" s="45" t="s">
        <v>92</v>
      </c>
      <c r="B24" s="43"/>
      <c r="C24" s="150">
        <v>0</v>
      </c>
      <c r="D24" s="150"/>
      <c r="E24" s="150">
        <v>0</v>
      </c>
      <c r="F24" s="150"/>
      <c r="G24" s="150">
        <v>0</v>
      </c>
      <c r="H24" s="150"/>
      <c r="I24" s="150">
        <v>0</v>
      </c>
      <c r="J24" s="150"/>
      <c r="K24" s="150">
        <v>400000</v>
      </c>
      <c r="L24" s="150"/>
      <c r="M24" s="150">
        <v>1510289987</v>
      </c>
      <c r="N24" s="150"/>
      <c r="O24" s="150">
        <v>1472386860</v>
      </c>
      <c r="P24" s="150"/>
      <c r="Q24" s="150">
        <v>37903127</v>
      </c>
      <c r="S24" s="162"/>
      <c r="T24" s="140"/>
      <c r="U24" s="140"/>
      <c r="V24" s="68"/>
    </row>
    <row r="25" spans="1:22" s="62" customFormat="1" ht="40.5" customHeight="1">
      <c r="A25" s="45" t="s">
        <v>84</v>
      </c>
      <c r="B25" s="43"/>
      <c r="C25" s="150">
        <v>0</v>
      </c>
      <c r="D25" s="150"/>
      <c r="E25" s="150">
        <v>0</v>
      </c>
      <c r="F25" s="150"/>
      <c r="G25" s="150">
        <v>0</v>
      </c>
      <c r="H25" s="150"/>
      <c r="I25" s="150">
        <v>0</v>
      </c>
      <c r="J25" s="150"/>
      <c r="K25" s="150">
        <v>1300000</v>
      </c>
      <c r="L25" s="150"/>
      <c r="M25" s="150">
        <v>239640007291</v>
      </c>
      <c r="N25" s="150"/>
      <c r="O25" s="150">
        <v>221226856981</v>
      </c>
      <c r="P25" s="150"/>
      <c r="Q25" s="150">
        <v>18413150310</v>
      </c>
      <c r="S25" s="162"/>
      <c r="T25" s="140"/>
      <c r="U25" s="140"/>
      <c r="V25" s="68"/>
    </row>
    <row r="26" spans="1:22" s="62" customFormat="1" ht="40.5" customHeight="1">
      <c r="A26" s="45" t="s">
        <v>116</v>
      </c>
      <c r="B26" s="43"/>
      <c r="C26" s="150">
        <v>0</v>
      </c>
      <c r="D26" s="150"/>
      <c r="E26" s="150">
        <v>0</v>
      </c>
      <c r="F26" s="150"/>
      <c r="G26" s="150">
        <v>0</v>
      </c>
      <c r="H26" s="150"/>
      <c r="I26" s="150">
        <v>0</v>
      </c>
      <c r="J26" s="150"/>
      <c r="K26" s="150">
        <v>200000</v>
      </c>
      <c r="L26" s="150"/>
      <c r="M26" s="150">
        <v>8528949046</v>
      </c>
      <c r="N26" s="150"/>
      <c r="O26" s="150">
        <v>8131329000</v>
      </c>
      <c r="P26" s="150"/>
      <c r="Q26" s="150">
        <v>397620046</v>
      </c>
      <c r="S26" s="162"/>
      <c r="T26" s="140"/>
      <c r="U26" s="140"/>
      <c r="V26" s="68"/>
    </row>
    <row r="27" spans="1:22" s="62" customFormat="1" ht="40.5" customHeight="1">
      <c r="A27" s="45" t="s">
        <v>87</v>
      </c>
      <c r="B27" s="43"/>
      <c r="C27" s="150">
        <v>0</v>
      </c>
      <c r="D27" s="150"/>
      <c r="E27" s="150">
        <v>0</v>
      </c>
      <c r="F27" s="150"/>
      <c r="G27" s="150">
        <v>0</v>
      </c>
      <c r="H27" s="150"/>
      <c r="I27" s="150">
        <v>0</v>
      </c>
      <c r="J27" s="150"/>
      <c r="K27" s="150">
        <v>588633</v>
      </c>
      <c r="L27" s="150"/>
      <c r="M27" s="150">
        <v>11215675172</v>
      </c>
      <c r="N27" s="150"/>
      <c r="O27" s="150">
        <v>10023287748</v>
      </c>
      <c r="P27" s="150"/>
      <c r="Q27" s="150">
        <v>1192387424</v>
      </c>
      <c r="S27" s="162"/>
      <c r="T27" s="140"/>
      <c r="U27" s="140"/>
      <c r="V27" s="68"/>
    </row>
    <row r="28" spans="1:22" s="62" customFormat="1" ht="40.5" customHeight="1">
      <c r="A28" s="45" t="s">
        <v>118</v>
      </c>
      <c r="B28" s="43"/>
      <c r="C28" s="150">
        <v>0</v>
      </c>
      <c r="D28" s="150"/>
      <c r="E28" s="150">
        <v>0</v>
      </c>
      <c r="F28" s="150"/>
      <c r="G28" s="150">
        <v>0</v>
      </c>
      <c r="H28" s="150"/>
      <c r="I28" s="150">
        <v>0</v>
      </c>
      <c r="J28" s="150"/>
      <c r="K28" s="150">
        <v>28400000</v>
      </c>
      <c r="L28" s="150"/>
      <c r="M28" s="150">
        <v>93125963003</v>
      </c>
      <c r="N28" s="150"/>
      <c r="O28" s="150">
        <v>82660426560</v>
      </c>
      <c r="P28" s="150"/>
      <c r="Q28" s="150">
        <v>10465536443</v>
      </c>
      <c r="S28" s="162"/>
      <c r="T28" s="140"/>
      <c r="U28" s="140"/>
      <c r="V28" s="68"/>
    </row>
    <row r="29" spans="1:22" s="62" customFormat="1" ht="40.5" customHeight="1">
      <c r="A29" s="45" t="s">
        <v>98</v>
      </c>
      <c r="B29" s="43"/>
      <c r="C29" s="150">
        <v>0</v>
      </c>
      <c r="D29" s="150"/>
      <c r="E29" s="150">
        <v>0</v>
      </c>
      <c r="F29" s="150"/>
      <c r="G29" s="150">
        <v>0</v>
      </c>
      <c r="H29" s="150"/>
      <c r="I29" s="150">
        <v>0</v>
      </c>
      <c r="J29" s="150"/>
      <c r="K29" s="150">
        <v>485000</v>
      </c>
      <c r="L29" s="150"/>
      <c r="M29" s="150">
        <v>50189992736</v>
      </c>
      <c r="N29" s="150"/>
      <c r="O29" s="150">
        <v>49705979175</v>
      </c>
      <c r="P29" s="150"/>
      <c r="Q29" s="150">
        <v>484013561</v>
      </c>
      <c r="S29" s="162"/>
      <c r="T29" s="140"/>
      <c r="U29" s="140"/>
      <c r="V29" s="68"/>
    </row>
    <row r="30" spans="1:22" s="62" customFormat="1" ht="40.5" customHeight="1">
      <c r="A30" s="45" t="s">
        <v>107</v>
      </c>
      <c r="B30" s="43"/>
      <c r="C30" s="150">
        <v>0</v>
      </c>
      <c r="D30" s="150"/>
      <c r="E30" s="150">
        <v>0</v>
      </c>
      <c r="F30" s="150"/>
      <c r="G30" s="150">
        <v>0</v>
      </c>
      <c r="H30" s="150"/>
      <c r="I30" s="150">
        <v>0</v>
      </c>
      <c r="J30" s="150"/>
      <c r="K30" s="150">
        <v>4534567</v>
      </c>
      <c r="L30" s="150"/>
      <c r="M30" s="150">
        <v>82029467570</v>
      </c>
      <c r="N30" s="150"/>
      <c r="O30" s="150">
        <v>91954761057</v>
      </c>
      <c r="P30" s="150"/>
      <c r="Q30" s="150">
        <v>-9925293487</v>
      </c>
      <c r="S30" s="162"/>
      <c r="T30" s="140"/>
      <c r="U30" s="140"/>
      <c r="V30" s="68"/>
    </row>
    <row r="31" spans="1:22" s="62" customFormat="1" ht="40.5" customHeight="1">
      <c r="A31" s="45" t="s">
        <v>91</v>
      </c>
      <c r="B31" s="43"/>
      <c r="C31" s="150">
        <v>0</v>
      </c>
      <c r="D31" s="150"/>
      <c r="E31" s="150">
        <v>0</v>
      </c>
      <c r="F31" s="150"/>
      <c r="G31" s="150">
        <v>0</v>
      </c>
      <c r="H31" s="150"/>
      <c r="I31" s="150">
        <v>0</v>
      </c>
      <c r="J31" s="150"/>
      <c r="K31" s="150">
        <v>3522271</v>
      </c>
      <c r="L31" s="150"/>
      <c r="M31" s="150">
        <v>60172477428</v>
      </c>
      <c r="N31" s="150"/>
      <c r="O31" s="150">
        <v>60502078494</v>
      </c>
      <c r="P31" s="150"/>
      <c r="Q31" s="150">
        <v>-329601066</v>
      </c>
      <c r="S31" s="162"/>
      <c r="T31" s="140"/>
      <c r="U31" s="140"/>
      <c r="V31" s="68"/>
    </row>
    <row r="32" spans="1:22" s="62" customFormat="1" ht="40.5" customHeight="1">
      <c r="A32" s="45" t="s">
        <v>135</v>
      </c>
      <c r="B32" s="43"/>
      <c r="C32" s="150">
        <v>0</v>
      </c>
      <c r="D32" s="150"/>
      <c r="E32" s="150">
        <v>0</v>
      </c>
      <c r="F32" s="150"/>
      <c r="G32" s="150">
        <v>0</v>
      </c>
      <c r="H32" s="150"/>
      <c r="I32" s="150">
        <v>0</v>
      </c>
      <c r="J32" s="150"/>
      <c r="K32" s="150">
        <v>700000</v>
      </c>
      <c r="L32" s="150"/>
      <c r="M32" s="150">
        <v>16338324043</v>
      </c>
      <c r="N32" s="150"/>
      <c r="O32" s="150">
        <v>17169075007</v>
      </c>
      <c r="P32" s="150"/>
      <c r="Q32" s="150">
        <v>-830750964</v>
      </c>
      <c r="S32" s="162"/>
      <c r="T32" s="140"/>
      <c r="U32" s="140"/>
      <c r="V32" s="68"/>
    </row>
    <row r="33" spans="1:22" s="62" customFormat="1" ht="40.5" customHeight="1">
      <c r="A33" s="45" t="s">
        <v>103</v>
      </c>
      <c r="B33" s="43"/>
      <c r="C33" s="150">
        <v>0</v>
      </c>
      <c r="D33" s="150"/>
      <c r="E33" s="150">
        <v>0</v>
      </c>
      <c r="F33" s="150"/>
      <c r="G33" s="150">
        <v>0</v>
      </c>
      <c r="H33" s="150"/>
      <c r="I33" s="150">
        <v>0</v>
      </c>
      <c r="J33" s="150"/>
      <c r="K33" s="150">
        <v>6509515</v>
      </c>
      <c r="L33" s="150"/>
      <c r="M33" s="150">
        <v>25984276577</v>
      </c>
      <c r="N33" s="150"/>
      <c r="O33" s="150">
        <v>26174346529</v>
      </c>
      <c r="P33" s="150"/>
      <c r="Q33" s="150">
        <v>-190069952</v>
      </c>
      <c r="S33" s="162"/>
      <c r="T33" s="140"/>
      <c r="U33" s="140"/>
      <c r="V33" s="68"/>
    </row>
    <row r="34" spans="1:22" s="62" customFormat="1" ht="40.5" customHeight="1">
      <c r="A34" s="45" t="s">
        <v>114</v>
      </c>
      <c r="B34" s="43"/>
      <c r="C34" s="150">
        <v>0</v>
      </c>
      <c r="D34" s="150"/>
      <c r="E34" s="150">
        <v>0</v>
      </c>
      <c r="F34" s="150"/>
      <c r="G34" s="150">
        <v>0</v>
      </c>
      <c r="H34" s="150"/>
      <c r="I34" s="150">
        <v>0</v>
      </c>
      <c r="J34" s="150"/>
      <c r="K34" s="150">
        <v>71407361</v>
      </c>
      <c r="L34" s="150"/>
      <c r="M34" s="150">
        <v>191616250656</v>
      </c>
      <c r="N34" s="150"/>
      <c r="O34" s="150">
        <v>158432911434</v>
      </c>
      <c r="P34" s="150"/>
      <c r="Q34" s="150">
        <v>33183339222</v>
      </c>
      <c r="S34" s="162"/>
      <c r="T34" s="140"/>
      <c r="U34" s="140"/>
      <c r="V34" s="68"/>
    </row>
    <row r="35" spans="1:22" s="62" customFormat="1" ht="40.5" customHeight="1">
      <c r="A35" s="45" t="s">
        <v>133</v>
      </c>
      <c r="B35" s="43"/>
      <c r="C35" s="150">
        <v>0</v>
      </c>
      <c r="D35" s="150"/>
      <c r="E35" s="150">
        <v>0</v>
      </c>
      <c r="F35" s="150"/>
      <c r="G35" s="150">
        <v>0</v>
      </c>
      <c r="H35" s="150"/>
      <c r="I35" s="150">
        <v>0</v>
      </c>
      <c r="J35" s="150"/>
      <c r="K35" s="150">
        <v>6000</v>
      </c>
      <c r="L35" s="150"/>
      <c r="M35" s="150">
        <v>103778821</v>
      </c>
      <c r="N35" s="150"/>
      <c r="O35" s="150">
        <v>102587310</v>
      </c>
      <c r="P35" s="150"/>
      <c r="Q35" s="150">
        <v>1191511</v>
      </c>
      <c r="S35" s="162"/>
      <c r="T35" s="140"/>
      <c r="U35" s="140"/>
      <c r="V35" s="68"/>
    </row>
    <row r="36" spans="1:22" s="62" customFormat="1" ht="40.5" customHeight="1">
      <c r="A36" s="45" t="s">
        <v>134</v>
      </c>
      <c r="B36" s="43"/>
      <c r="C36" s="150">
        <v>0</v>
      </c>
      <c r="D36" s="150"/>
      <c r="E36" s="150">
        <v>0</v>
      </c>
      <c r="F36" s="150"/>
      <c r="G36" s="150">
        <v>0</v>
      </c>
      <c r="H36" s="150"/>
      <c r="I36" s="150">
        <v>0</v>
      </c>
      <c r="J36" s="150"/>
      <c r="K36" s="150">
        <v>33496005</v>
      </c>
      <c r="L36" s="150"/>
      <c r="M36" s="150">
        <v>30345827255</v>
      </c>
      <c r="N36" s="150"/>
      <c r="O36" s="150">
        <v>32514902953</v>
      </c>
      <c r="P36" s="150"/>
      <c r="Q36" s="150">
        <v>-2169075698</v>
      </c>
      <c r="S36" s="162"/>
      <c r="T36" s="140"/>
      <c r="U36" s="140"/>
      <c r="V36" s="68"/>
    </row>
    <row r="37" spans="1:22" s="62" customFormat="1" ht="40.5" customHeight="1">
      <c r="A37" s="45" t="s">
        <v>113</v>
      </c>
      <c r="B37" s="43"/>
      <c r="C37" s="150">
        <v>0</v>
      </c>
      <c r="D37" s="150"/>
      <c r="E37" s="154">
        <v>0</v>
      </c>
      <c r="F37" s="150"/>
      <c r="G37" s="154">
        <v>0</v>
      </c>
      <c r="H37" s="150"/>
      <c r="I37" s="150">
        <v>0</v>
      </c>
      <c r="J37" s="150"/>
      <c r="K37" s="150">
        <v>303736</v>
      </c>
      <c r="L37" s="150"/>
      <c r="M37" s="154">
        <v>9962208308</v>
      </c>
      <c r="N37" s="150"/>
      <c r="O37" s="154">
        <v>9072959562</v>
      </c>
      <c r="P37" s="150"/>
      <c r="Q37" s="150">
        <v>889248746</v>
      </c>
      <c r="S37" s="162"/>
      <c r="T37" s="140"/>
      <c r="U37" s="140"/>
      <c r="V37" s="68"/>
    </row>
    <row r="38" spans="1:22" ht="34.5" customHeight="1" thickBot="1">
      <c r="A38" s="112"/>
      <c r="B38" s="112"/>
      <c r="C38" s="113"/>
      <c r="D38" s="112"/>
      <c r="E38" s="114">
        <f>SUM(E9:E37)</f>
        <v>71471112181</v>
      </c>
      <c r="F38" s="112"/>
      <c r="G38" s="114">
        <f>SUM(G9:G37)</f>
        <v>67083768763</v>
      </c>
      <c r="H38" s="112"/>
      <c r="I38" s="114">
        <f>SUM(I9:I37)</f>
        <v>4387343418</v>
      </c>
      <c r="J38" s="112"/>
      <c r="K38" s="113"/>
      <c r="L38" s="112"/>
      <c r="M38" s="114">
        <f>SUM(M9:M37)</f>
        <v>1566217909813</v>
      </c>
      <c r="N38" s="112"/>
      <c r="O38" s="114">
        <f>SUM(O9:O37)</f>
        <v>1438213210974</v>
      </c>
      <c r="P38" s="112"/>
      <c r="Q38" s="114">
        <f>SUM(Q9:Q37)</f>
        <v>128004698839</v>
      </c>
    </row>
    <row r="39" spans="1:22" ht="28.5" thickTop="1">
      <c r="C39" s="115"/>
      <c r="I39" s="116"/>
      <c r="K39" s="115"/>
      <c r="M39" s="116"/>
    </row>
    <row r="40" spans="1:22" s="110" customFormat="1"/>
    <row r="41" spans="1:22" s="110" customFormat="1"/>
    <row r="42" spans="1:22" s="110" customFormat="1"/>
    <row r="43" spans="1:22" s="110" customFormat="1"/>
    <row r="44" spans="1:22" s="110" customFormat="1"/>
    <row r="45" spans="1:22" s="110" customFormat="1"/>
    <row r="46" spans="1:22" s="110" customFormat="1"/>
    <row r="47" spans="1:22" ht="36.75">
      <c r="E47" s="23"/>
      <c r="F47" s="43"/>
      <c r="G47" s="23"/>
      <c r="I47" s="141"/>
    </row>
    <row r="48" spans="1:22" ht="36.75">
      <c r="A48" s="112"/>
      <c r="B48" s="112"/>
      <c r="C48" s="113"/>
      <c r="D48" s="112"/>
      <c r="E48" s="112"/>
      <c r="F48" s="112"/>
      <c r="G48" s="112"/>
      <c r="H48" s="112"/>
      <c r="I48" s="141"/>
      <c r="J48" s="112"/>
      <c r="K48" s="113"/>
      <c r="L48" s="112"/>
      <c r="M48" s="112"/>
      <c r="N48" s="112"/>
      <c r="O48" s="112"/>
      <c r="P48" s="112"/>
    </row>
    <row r="49" spans="1:17" ht="36.75">
      <c r="A49" s="112"/>
      <c r="B49" s="112"/>
      <c r="C49" s="113"/>
      <c r="D49" s="112"/>
      <c r="E49" s="23"/>
      <c r="F49" s="43"/>
      <c r="G49" s="23"/>
      <c r="H49" s="43"/>
      <c r="I49" s="141"/>
      <c r="J49" s="112"/>
      <c r="K49" s="113"/>
      <c r="L49" s="112"/>
      <c r="M49" s="112"/>
      <c r="N49" s="112"/>
      <c r="O49" s="112"/>
      <c r="P49" s="112"/>
    </row>
    <row r="50" spans="1:17">
      <c r="E50" s="23"/>
      <c r="F50" s="43"/>
      <c r="G50" s="23"/>
      <c r="H50" s="43"/>
      <c r="I50" s="23"/>
    </row>
    <row r="51" spans="1:17" ht="33.75">
      <c r="A51" s="112"/>
      <c r="B51" s="112"/>
      <c r="C51" s="113"/>
      <c r="D51" s="112"/>
      <c r="E51" s="112"/>
      <c r="F51" s="112"/>
      <c r="G51" s="150"/>
      <c r="H51" s="112"/>
      <c r="I51" s="161"/>
      <c r="J51" s="161"/>
      <c r="K51" s="161"/>
      <c r="L51" s="161"/>
      <c r="M51" s="161"/>
      <c r="N51" s="161"/>
      <c r="O51" s="161"/>
      <c r="P51" s="161"/>
      <c r="Q51" s="161"/>
    </row>
    <row r="52" spans="1:17" ht="33.75">
      <c r="C52" s="117"/>
      <c r="D52" s="118"/>
      <c r="E52" s="118"/>
      <c r="F52" s="118"/>
      <c r="G52" s="150"/>
      <c r="H52" s="118"/>
      <c r="I52" s="161"/>
      <c r="J52" s="161"/>
      <c r="K52" s="161"/>
      <c r="L52" s="161"/>
      <c r="M52" s="161"/>
      <c r="N52" s="161"/>
      <c r="O52" s="161"/>
      <c r="P52" s="161"/>
      <c r="Q52" s="161"/>
    </row>
    <row r="53" spans="1:17" ht="33.75">
      <c r="A53" s="112"/>
      <c r="B53" s="112"/>
      <c r="C53" s="113"/>
      <c r="D53" s="112"/>
      <c r="E53" s="112"/>
      <c r="F53" s="112"/>
      <c r="G53" s="150"/>
      <c r="H53" s="112"/>
      <c r="I53" s="161"/>
      <c r="J53" s="161"/>
      <c r="K53" s="161"/>
      <c r="L53" s="161"/>
      <c r="M53" s="161"/>
      <c r="N53" s="161"/>
      <c r="O53" s="161"/>
      <c r="P53" s="161"/>
      <c r="Q53" s="161"/>
    </row>
    <row r="54" spans="1:17" ht="33.75">
      <c r="A54" s="112"/>
      <c r="B54" s="112"/>
      <c r="C54" s="113"/>
      <c r="D54" s="112"/>
      <c r="E54" s="112"/>
      <c r="F54" s="112"/>
      <c r="G54" s="150"/>
      <c r="H54" s="112"/>
      <c r="I54" s="161"/>
      <c r="J54" s="161"/>
      <c r="K54" s="161"/>
      <c r="L54" s="161"/>
      <c r="M54" s="161"/>
      <c r="N54" s="161"/>
      <c r="O54" s="161"/>
      <c r="P54" s="161"/>
      <c r="Q54" s="161"/>
    </row>
    <row r="55" spans="1:17" ht="33.75">
      <c r="A55" s="112"/>
      <c r="B55" s="112"/>
      <c r="C55" s="113"/>
      <c r="D55" s="112"/>
      <c r="E55" s="112"/>
      <c r="F55" s="112"/>
      <c r="G55" s="112"/>
      <c r="H55" s="112"/>
      <c r="I55" s="160"/>
      <c r="J55" s="161"/>
      <c r="K55" s="161"/>
      <c r="L55" s="161"/>
      <c r="M55" s="161"/>
      <c r="N55" s="161"/>
      <c r="O55" s="161"/>
      <c r="P55" s="161"/>
      <c r="Q55" s="160"/>
    </row>
    <row r="56" spans="1:17">
      <c r="A56" s="112"/>
      <c r="B56" s="112"/>
      <c r="C56" s="113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>
      <c r="A57" s="112"/>
      <c r="B57" s="112"/>
      <c r="C57" s="113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>
      <c r="A58" s="112"/>
      <c r="B58" s="112"/>
      <c r="C58" s="113"/>
      <c r="D58" s="112"/>
      <c r="E58" s="112"/>
      <c r="F58" s="112"/>
      <c r="G58" s="112"/>
      <c r="H58" s="112"/>
      <c r="I58" s="112"/>
      <c r="J58" s="112"/>
      <c r="K58" s="113"/>
      <c r="L58" s="112"/>
      <c r="M58" s="112"/>
      <c r="N58" s="112"/>
      <c r="O58" s="112"/>
      <c r="P58" s="112"/>
    </row>
    <row r="59" spans="1:17" ht="30">
      <c r="C59" s="119"/>
      <c r="D59" s="118"/>
      <c r="E59" s="120"/>
      <c r="F59" s="118"/>
      <c r="G59" s="120"/>
      <c r="H59" s="118"/>
      <c r="I59" s="121"/>
      <c r="J59" s="118"/>
      <c r="K59" s="119"/>
      <c r="L59" s="118"/>
      <c r="M59" s="120"/>
      <c r="N59" s="118"/>
      <c r="O59" s="120"/>
      <c r="P59" s="118"/>
      <c r="Q59" s="122"/>
    </row>
    <row r="60" spans="1:17">
      <c r="A60" s="112"/>
      <c r="B60" s="112"/>
      <c r="C60" s="113"/>
      <c r="D60" s="112"/>
      <c r="E60" s="112"/>
      <c r="F60" s="112"/>
      <c r="G60" s="112"/>
      <c r="H60" s="112"/>
      <c r="I60" s="112"/>
      <c r="J60" s="112"/>
      <c r="K60" s="113"/>
      <c r="L60" s="112"/>
      <c r="M60" s="112"/>
      <c r="N60" s="112"/>
      <c r="O60" s="112"/>
      <c r="P60" s="112"/>
    </row>
    <row r="61" spans="1:17">
      <c r="A61" s="112"/>
      <c r="B61" s="112"/>
      <c r="C61" s="113"/>
      <c r="D61" s="112"/>
      <c r="E61" s="112"/>
      <c r="F61" s="112"/>
      <c r="G61" s="112"/>
      <c r="H61" s="112"/>
      <c r="I61" s="112"/>
      <c r="J61" s="112"/>
      <c r="K61" s="113"/>
      <c r="L61" s="112"/>
      <c r="M61" s="112"/>
      <c r="N61" s="112"/>
      <c r="O61" s="112"/>
      <c r="P61" s="112"/>
    </row>
    <row r="62" spans="1:17">
      <c r="A62" s="112"/>
      <c r="B62" s="112"/>
      <c r="C62" s="113"/>
      <c r="D62" s="112"/>
      <c r="E62" s="112"/>
      <c r="F62" s="112"/>
      <c r="G62" s="112"/>
      <c r="H62" s="112"/>
      <c r="I62" s="112"/>
      <c r="J62" s="112"/>
      <c r="K62" s="113"/>
      <c r="L62" s="112"/>
      <c r="M62" s="112"/>
      <c r="N62" s="112"/>
      <c r="O62" s="112"/>
      <c r="P62" s="112"/>
    </row>
    <row r="63" spans="1:17">
      <c r="A63" s="112"/>
      <c r="B63" s="112"/>
      <c r="C63" s="113"/>
      <c r="D63" s="112"/>
      <c r="E63" s="112"/>
      <c r="F63" s="112"/>
      <c r="G63" s="112"/>
      <c r="H63" s="112"/>
      <c r="I63" s="112"/>
      <c r="J63" s="112"/>
      <c r="K63" s="113"/>
      <c r="L63" s="112"/>
      <c r="M63" s="112"/>
      <c r="N63" s="112"/>
      <c r="O63" s="112"/>
      <c r="P63" s="112"/>
    </row>
    <row r="64" spans="1:17">
      <c r="A64" s="112"/>
      <c r="B64" s="112"/>
      <c r="C64" s="113"/>
      <c r="D64" s="112"/>
      <c r="E64" s="112"/>
      <c r="F64" s="112"/>
      <c r="G64" s="112"/>
      <c r="H64" s="112"/>
      <c r="I64" s="112"/>
      <c r="J64" s="112"/>
      <c r="K64" s="113"/>
      <c r="L64" s="112"/>
      <c r="M64" s="112"/>
      <c r="N64" s="112"/>
      <c r="O64" s="112"/>
      <c r="P64" s="112"/>
    </row>
    <row r="65" spans="1:16">
      <c r="A65" s="112"/>
      <c r="B65" s="112"/>
      <c r="C65" s="113"/>
      <c r="D65" s="112"/>
      <c r="E65" s="112"/>
      <c r="F65" s="112"/>
      <c r="G65" s="112"/>
      <c r="H65" s="112"/>
      <c r="I65" s="112"/>
      <c r="J65" s="112"/>
      <c r="K65" s="113"/>
      <c r="L65" s="112"/>
      <c r="M65" s="112"/>
      <c r="N65" s="112"/>
      <c r="O65" s="112"/>
      <c r="P65" s="112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2"/>
  <sheetViews>
    <sheetView rightToLeft="1" view="pageBreakPreview" zoomScale="60" zoomScaleNormal="100" workbookViewId="0">
      <selection activeCell="O10" sqref="O10"/>
    </sheetView>
  </sheetViews>
  <sheetFormatPr defaultColWidth="8.7109375" defaultRowHeight="31.5"/>
  <cols>
    <col min="1" max="1" width="47.28515625" style="43" customWidth="1"/>
    <col min="2" max="2" width="0.5703125" style="43" customWidth="1"/>
    <col min="3" max="3" width="18.42578125" style="80" customWidth="1"/>
    <col min="4" max="4" width="0.5703125" style="43" customWidth="1"/>
    <col min="5" max="5" width="28.7109375" style="43" customWidth="1"/>
    <col min="6" max="6" width="0.7109375" style="43" customWidth="1"/>
    <col min="7" max="7" width="28.28515625" style="43" customWidth="1"/>
    <col min="8" max="8" width="1" style="43" customWidth="1"/>
    <col min="9" max="9" width="26.5703125" style="43" customWidth="1"/>
    <col min="10" max="10" width="1.140625" style="43" customWidth="1"/>
    <col min="11" max="11" width="19.7109375" style="80" bestFit="1" customWidth="1"/>
    <col min="12" max="12" width="1" style="43" customWidth="1"/>
    <col min="13" max="13" width="28" style="43" bestFit="1" customWidth="1"/>
    <col min="14" max="14" width="0.7109375" style="43" customWidth="1"/>
    <col min="15" max="15" width="28.7109375" style="43" bestFit="1" customWidth="1"/>
    <col min="16" max="16" width="0.85546875" style="43" customWidth="1"/>
    <col min="17" max="17" width="25.7109375" style="43" customWidth="1"/>
    <col min="18" max="18" width="7.140625" style="133" customWidth="1"/>
    <col min="19" max="19" width="7.7109375" style="43" customWidth="1"/>
    <col min="20" max="20" width="11.28515625" style="43" customWidth="1"/>
    <col min="21" max="16384" width="8.7109375" style="43"/>
  </cols>
  <sheetData>
    <row r="1" spans="1:21" ht="31.5" customHeight="1"/>
    <row r="2" spans="1:21" s="51" customFormat="1" ht="36">
      <c r="A2" s="210" t="s">
        <v>67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133"/>
      <c r="S2" s="43"/>
    </row>
    <row r="3" spans="1:21" s="51" customFormat="1" ht="36">
      <c r="A3" s="210" t="s">
        <v>29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133"/>
    </row>
    <row r="4" spans="1:21" s="51" customFormat="1" ht="36">
      <c r="A4" s="210" t="str">
        <f>'درآمد ناشی از فروش '!A4:Q4</f>
        <v>برای ماه منتهی به 1401/08/30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133"/>
    </row>
    <row r="5" spans="1:21" s="51" customFormat="1" ht="36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33"/>
    </row>
    <row r="6" spans="1:21" ht="40.5">
      <c r="A6" s="209" t="s">
        <v>79</v>
      </c>
      <c r="B6" s="209"/>
      <c r="C6" s="209"/>
      <c r="D6" s="209"/>
      <c r="E6" s="209"/>
      <c r="F6" s="209"/>
      <c r="G6" s="209"/>
      <c r="H6" s="209"/>
    </row>
    <row r="7" spans="1:21" ht="45" customHeight="1" thickBot="1">
      <c r="A7" s="204" t="s">
        <v>3</v>
      </c>
      <c r="C7" s="203" t="str">
        <f>'درآمد ناشی از فروش '!C7:I7</f>
        <v>طی آبان ماه</v>
      </c>
      <c r="D7" s="203" t="s">
        <v>31</v>
      </c>
      <c r="E7" s="203" t="s">
        <v>31</v>
      </c>
      <c r="F7" s="203" t="s">
        <v>31</v>
      </c>
      <c r="G7" s="203" t="s">
        <v>31</v>
      </c>
      <c r="H7" s="203" t="s">
        <v>31</v>
      </c>
      <c r="I7" s="203" t="s">
        <v>31</v>
      </c>
      <c r="K7" s="203" t="str">
        <f>'درآمد ناشی از فروش '!K7:Q7</f>
        <v>از ابتدای سال مالی تا پایان آبان ماه</v>
      </c>
      <c r="L7" s="203" t="s">
        <v>32</v>
      </c>
      <c r="M7" s="203" t="s">
        <v>32</v>
      </c>
      <c r="N7" s="203" t="s">
        <v>32</v>
      </c>
      <c r="O7" s="203" t="s">
        <v>32</v>
      </c>
      <c r="P7" s="203" t="s">
        <v>32</v>
      </c>
      <c r="Q7" s="203" t="s">
        <v>32</v>
      </c>
    </row>
    <row r="8" spans="1:21" s="44" customFormat="1" ht="54.75" customHeight="1" thickBot="1">
      <c r="A8" s="203" t="s">
        <v>3</v>
      </c>
      <c r="C8" s="222" t="s">
        <v>6</v>
      </c>
      <c r="E8" s="222" t="s">
        <v>45</v>
      </c>
      <c r="G8" s="222" t="s">
        <v>46</v>
      </c>
      <c r="I8" s="222" t="s">
        <v>47</v>
      </c>
      <c r="K8" s="222" t="s">
        <v>6</v>
      </c>
      <c r="M8" s="222" t="s">
        <v>45</v>
      </c>
      <c r="O8" s="222" t="s">
        <v>46</v>
      </c>
      <c r="Q8" s="222" t="s">
        <v>47</v>
      </c>
      <c r="R8" s="156"/>
    </row>
    <row r="9" spans="1:21" ht="34.5" customHeight="1">
      <c r="A9" s="45" t="s">
        <v>120</v>
      </c>
      <c r="C9" s="143">
        <v>7400000</v>
      </c>
      <c r="D9" s="143"/>
      <c r="E9" s="143">
        <v>147266519400</v>
      </c>
      <c r="F9" s="143"/>
      <c r="G9" s="143">
        <v>133847105123</v>
      </c>
      <c r="H9" s="143"/>
      <c r="I9" s="143">
        <v>13419414277</v>
      </c>
      <c r="J9" s="143"/>
      <c r="K9" s="143">
        <v>7400000</v>
      </c>
      <c r="L9" s="143"/>
      <c r="M9" s="143">
        <v>147266519400</v>
      </c>
      <c r="N9" s="143"/>
      <c r="O9" s="143">
        <v>163468410268</v>
      </c>
      <c r="P9" s="143"/>
      <c r="Q9" s="143">
        <v>-16201890868</v>
      </c>
      <c r="R9" s="157"/>
      <c r="S9" s="48"/>
      <c r="T9" s="35"/>
      <c r="U9" s="35"/>
    </row>
    <row r="10" spans="1:21" ht="34.5" customHeight="1">
      <c r="A10" s="45" t="s">
        <v>124</v>
      </c>
      <c r="C10" s="143">
        <v>3100000</v>
      </c>
      <c r="D10" s="143"/>
      <c r="E10" s="143">
        <v>40861419300</v>
      </c>
      <c r="F10" s="143"/>
      <c r="G10" s="143">
        <v>38904695484</v>
      </c>
      <c r="H10" s="143"/>
      <c r="I10" s="143">
        <v>1956723816</v>
      </c>
      <c r="J10" s="143"/>
      <c r="K10" s="143">
        <v>3100000</v>
      </c>
      <c r="L10" s="143"/>
      <c r="M10" s="143">
        <v>40861419300</v>
      </c>
      <c r="N10" s="143"/>
      <c r="O10" s="143">
        <v>38889761207</v>
      </c>
      <c r="P10" s="143"/>
      <c r="Q10" s="143">
        <v>1971658093</v>
      </c>
      <c r="R10" s="157"/>
      <c r="S10" s="48"/>
      <c r="T10" s="35"/>
      <c r="U10" s="35"/>
    </row>
    <row r="11" spans="1:21" ht="34.5" customHeight="1">
      <c r="A11" s="45" t="s">
        <v>85</v>
      </c>
      <c r="C11" s="143">
        <v>2150000</v>
      </c>
      <c r="D11" s="143"/>
      <c r="E11" s="143">
        <v>163774210725</v>
      </c>
      <c r="F11" s="143"/>
      <c r="G11" s="143">
        <v>148086968203</v>
      </c>
      <c r="H11" s="143"/>
      <c r="I11" s="143">
        <v>15687242522</v>
      </c>
      <c r="J11" s="143"/>
      <c r="K11" s="143">
        <v>2150000</v>
      </c>
      <c r="L11" s="143"/>
      <c r="M11" s="143">
        <v>163774210725</v>
      </c>
      <c r="N11" s="143"/>
      <c r="O11" s="143">
        <v>137174235771</v>
      </c>
      <c r="P11" s="143"/>
      <c r="Q11" s="143">
        <v>26599974954</v>
      </c>
      <c r="R11" s="157"/>
      <c r="S11" s="48"/>
      <c r="T11" s="35"/>
      <c r="U11" s="35"/>
    </row>
    <row r="12" spans="1:21" ht="34.5" customHeight="1">
      <c r="A12" s="45" t="s">
        <v>112</v>
      </c>
      <c r="C12" s="143">
        <v>1571429</v>
      </c>
      <c r="D12" s="143"/>
      <c r="E12" s="143">
        <v>6688822267</v>
      </c>
      <c r="F12" s="143"/>
      <c r="G12" s="143">
        <v>6724750084</v>
      </c>
      <c r="H12" s="143"/>
      <c r="I12" s="143">
        <v>-35927817</v>
      </c>
      <c r="J12" s="143"/>
      <c r="K12" s="143">
        <v>1571429</v>
      </c>
      <c r="L12" s="143"/>
      <c r="M12" s="143">
        <v>6688822267</v>
      </c>
      <c r="N12" s="143"/>
      <c r="O12" s="143">
        <v>8750776030</v>
      </c>
      <c r="P12" s="143"/>
      <c r="Q12" s="143">
        <v>-2061953763</v>
      </c>
      <c r="R12" s="157"/>
      <c r="S12" s="48"/>
      <c r="T12" s="35"/>
      <c r="U12" s="35"/>
    </row>
    <row r="13" spans="1:21" ht="34.5" customHeight="1">
      <c r="A13" s="45" t="s">
        <v>88</v>
      </c>
      <c r="C13" s="143">
        <v>9000000</v>
      </c>
      <c r="D13" s="143"/>
      <c r="E13" s="143">
        <v>142874806500</v>
      </c>
      <c r="F13" s="143"/>
      <c r="G13" s="143">
        <v>122130520075</v>
      </c>
      <c r="H13" s="143"/>
      <c r="I13" s="143">
        <v>20744286425</v>
      </c>
      <c r="J13" s="143"/>
      <c r="K13" s="143">
        <v>9000000</v>
      </c>
      <c r="L13" s="143"/>
      <c r="M13" s="143">
        <v>142874806500</v>
      </c>
      <c r="N13" s="143"/>
      <c r="O13" s="143">
        <v>116641155504</v>
      </c>
      <c r="P13" s="143"/>
      <c r="Q13" s="143">
        <v>26233650996</v>
      </c>
      <c r="R13" s="157"/>
      <c r="S13" s="48"/>
      <c r="T13" s="35"/>
      <c r="U13" s="35"/>
    </row>
    <row r="14" spans="1:21" ht="34.5" customHeight="1">
      <c r="A14" s="45" t="s">
        <v>100</v>
      </c>
      <c r="C14" s="143">
        <v>4000000</v>
      </c>
      <c r="D14" s="143"/>
      <c r="E14" s="143">
        <v>71492076000</v>
      </c>
      <c r="F14" s="143"/>
      <c r="G14" s="143">
        <v>61779787455</v>
      </c>
      <c r="H14" s="143"/>
      <c r="I14" s="143">
        <v>9712288545</v>
      </c>
      <c r="J14" s="143"/>
      <c r="K14" s="143">
        <v>4000000</v>
      </c>
      <c r="L14" s="143"/>
      <c r="M14" s="143">
        <v>71492076000</v>
      </c>
      <c r="N14" s="143"/>
      <c r="O14" s="143">
        <v>68993110449</v>
      </c>
      <c r="P14" s="143"/>
      <c r="Q14" s="143">
        <v>2498965551</v>
      </c>
      <c r="R14" s="157"/>
      <c r="S14" s="48"/>
      <c r="T14" s="35"/>
      <c r="U14" s="35"/>
    </row>
    <row r="15" spans="1:21" ht="34.5" customHeight="1">
      <c r="A15" s="45" t="s">
        <v>136</v>
      </c>
      <c r="C15" s="143">
        <v>1700000</v>
      </c>
      <c r="D15" s="143"/>
      <c r="E15" s="143">
        <v>12065778900</v>
      </c>
      <c r="F15" s="143"/>
      <c r="G15" s="143">
        <v>10580427103</v>
      </c>
      <c r="H15" s="143"/>
      <c r="I15" s="143">
        <v>1485351797</v>
      </c>
      <c r="J15" s="143"/>
      <c r="K15" s="143">
        <v>1700000</v>
      </c>
      <c r="L15" s="143"/>
      <c r="M15" s="143">
        <v>12065778900</v>
      </c>
      <c r="N15" s="143"/>
      <c r="O15" s="143">
        <v>10411953228</v>
      </c>
      <c r="P15" s="143"/>
      <c r="Q15" s="143">
        <v>1653825672</v>
      </c>
      <c r="R15" s="157"/>
      <c r="S15" s="48"/>
      <c r="T15" s="35"/>
      <c r="U15" s="35"/>
    </row>
    <row r="16" spans="1:21" ht="34.5" customHeight="1">
      <c r="A16" s="45" t="s">
        <v>119</v>
      </c>
      <c r="C16" s="143">
        <v>8000000</v>
      </c>
      <c r="D16" s="143"/>
      <c r="E16" s="143">
        <v>72048744000</v>
      </c>
      <c r="F16" s="143"/>
      <c r="G16" s="143">
        <v>54386763793</v>
      </c>
      <c r="H16" s="143"/>
      <c r="I16" s="143">
        <v>17661980207</v>
      </c>
      <c r="J16" s="143"/>
      <c r="K16" s="143">
        <v>8000000</v>
      </c>
      <c r="L16" s="143"/>
      <c r="M16" s="143">
        <v>72048744000</v>
      </c>
      <c r="N16" s="143"/>
      <c r="O16" s="143">
        <v>68447245181</v>
      </c>
      <c r="P16" s="143"/>
      <c r="Q16" s="143">
        <v>3601498819</v>
      </c>
      <c r="R16" s="157"/>
      <c r="S16" s="48"/>
      <c r="T16" s="35"/>
      <c r="U16" s="35"/>
    </row>
    <row r="17" spans="1:21" ht="34.5" customHeight="1">
      <c r="A17" s="45" t="s">
        <v>93</v>
      </c>
      <c r="C17" s="143">
        <v>2000000</v>
      </c>
      <c r="D17" s="143"/>
      <c r="E17" s="143">
        <v>66998970000</v>
      </c>
      <c r="F17" s="143"/>
      <c r="G17" s="143">
        <v>62146774713</v>
      </c>
      <c r="H17" s="143"/>
      <c r="I17" s="143">
        <v>4852195287</v>
      </c>
      <c r="J17" s="143"/>
      <c r="K17" s="143">
        <v>2000000</v>
      </c>
      <c r="L17" s="143"/>
      <c r="M17" s="143">
        <v>66998970000</v>
      </c>
      <c r="N17" s="143"/>
      <c r="O17" s="143">
        <v>50148309601</v>
      </c>
      <c r="P17" s="143"/>
      <c r="Q17" s="143">
        <v>16850660399</v>
      </c>
      <c r="R17" s="157"/>
      <c r="S17" s="48"/>
      <c r="T17" s="35"/>
      <c r="U17" s="35"/>
    </row>
    <row r="18" spans="1:21" ht="34.5" customHeight="1">
      <c r="A18" s="45" t="s">
        <v>87</v>
      </c>
      <c r="C18" s="143">
        <v>2000000</v>
      </c>
      <c r="D18" s="143"/>
      <c r="E18" s="143">
        <v>37435923000</v>
      </c>
      <c r="F18" s="143"/>
      <c r="G18" s="143">
        <v>31909226652</v>
      </c>
      <c r="H18" s="143"/>
      <c r="I18" s="143">
        <v>5526696348</v>
      </c>
      <c r="J18" s="143"/>
      <c r="K18" s="143">
        <v>2000000</v>
      </c>
      <c r="L18" s="143"/>
      <c r="M18" s="143">
        <v>37435923000</v>
      </c>
      <c r="N18" s="143"/>
      <c r="O18" s="143">
        <v>34037220349</v>
      </c>
      <c r="P18" s="143"/>
      <c r="Q18" s="143">
        <v>3398702651</v>
      </c>
      <c r="R18" s="157"/>
      <c r="S18" s="48"/>
      <c r="T18" s="35"/>
      <c r="U18" s="35"/>
    </row>
    <row r="19" spans="1:21" ht="34.5" customHeight="1">
      <c r="A19" s="45" t="s">
        <v>89</v>
      </c>
      <c r="C19" s="143">
        <v>11500000</v>
      </c>
      <c r="D19" s="143"/>
      <c r="E19" s="143">
        <v>274700747250</v>
      </c>
      <c r="F19" s="143"/>
      <c r="G19" s="143">
        <v>248175891500</v>
      </c>
      <c r="H19" s="143"/>
      <c r="I19" s="143">
        <v>26524855750</v>
      </c>
      <c r="J19" s="143"/>
      <c r="K19" s="143">
        <v>11500000</v>
      </c>
      <c r="L19" s="143"/>
      <c r="M19" s="143">
        <v>274700747250</v>
      </c>
      <c r="N19" s="143"/>
      <c r="O19" s="143">
        <v>267625843020</v>
      </c>
      <c r="P19" s="143"/>
      <c r="Q19" s="143">
        <v>7074904230</v>
      </c>
      <c r="R19" s="157"/>
      <c r="S19" s="48"/>
      <c r="T19" s="35"/>
      <c r="U19" s="35"/>
    </row>
    <row r="20" spans="1:21" ht="34.5" customHeight="1">
      <c r="A20" s="45" t="s">
        <v>91</v>
      </c>
      <c r="C20" s="143">
        <v>11077729</v>
      </c>
      <c r="D20" s="143"/>
      <c r="E20" s="143">
        <v>124763881086</v>
      </c>
      <c r="F20" s="143"/>
      <c r="G20" s="143">
        <v>124763881086</v>
      </c>
      <c r="H20" s="143"/>
      <c r="I20" s="143">
        <v>0</v>
      </c>
      <c r="J20" s="143"/>
      <c r="K20" s="143">
        <v>11077729</v>
      </c>
      <c r="L20" s="143"/>
      <c r="M20" s="143">
        <v>124763881086</v>
      </c>
      <c r="N20" s="143"/>
      <c r="O20" s="143">
        <v>189035010522</v>
      </c>
      <c r="P20" s="143"/>
      <c r="Q20" s="143">
        <v>-64271129436</v>
      </c>
      <c r="R20" s="157"/>
      <c r="S20" s="48"/>
      <c r="T20" s="35"/>
      <c r="U20" s="35"/>
    </row>
    <row r="21" spans="1:21" ht="34.5" customHeight="1">
      <c r="A21" s="45" t="s">
        <v>103</v>
      </c>
      <c r="C21" s="143">
        <v>29100000</v>
      </c>
      <c r="D21" s="143"/>
      <c r="E21" s="143">
        <v>115678493145</v>
      </c>
      <c r="F21" s="143"/>
      <c r="G21" s="143">
        <v>113479137469</v>
      </c>
      <c r="H21" s="143"/>
      <c r="I21" s="143">
        <v>2199355676</v>
      </c>
      <c r="J21" s="143"/>
      <c r="K21" s="143">
        <v>29100000</v>
      </c>
      <c r="L21" s="143"/>
      <c r="M21" s="143">
        <v>115678493145</v>
      </c>
      <c r="N21" s="143"/>
      <c r="O21" s="143">
        <v>112852731413</v>
      </c>
      <c r="P21" s="143"/>
      <c r="Q21" s="143">
        <v>2825761732</v>
      </c>
      <c r="R21" s="157"/>
      <c r="S21" s="48"/>
      <c r="T21" s="35"/>
      <c r="U21" s="35"/>
    </row>
    <row r="22" spans="1:21" ht="34.5" customHeight="1">
      <c r="A22" s="45" t="s">
        <v>117</v>
      </c>
      <c r="C22" s="143">
        <v>6100000</v>
      </c>
      <c r="D22" s="143"/>
      <c r="E22" s="143">
        <v>134614251000</v>
      </c>
      <c r="F22" s="143"/>
      <c r="G22" s="143">
        <v>96764977437</v>
      </c>
      <c r="H22" s="143"/>
      <c r="I22" s="143">
        <v>37849273563</v>
      </c>
      <c r="J22" s="143"/>
      <c r="K22" s="143">
        <v>6100000</v>
      </c>
      <c r="L22" s="143"/>
      <c r="M22" s="143">
        <v>134614251000</v>
      </c>
      <c r="N22" s="143"/>
      <c r="O22" s="143">
        <v>113377749592</v>
      </c>
      <c r="P22" s="143"/>
      <c r="Q22" s="143">
        <v>21236501408</v>
      </c>
      <c r="R22" s="157"/>
      <c r="S22" s="48"/>
      <c r="T22" s="35"/>
      <c r="U22" s="35"/>
    </row>
    <row r="23" spans="1:21" ht="34.5" customHeight="1">
      <c r="A23" s="45" t="s">
        <v>134</v>
      </c>
      <c r="C23" s="143">
        <v>20000000</v>
      </c>
      <c r="D23" s="143"/>
      <c r="E23" s="143">
        <v>16719921000</v>
      </c>
      <c r="F23" s="143"/>
      <c r="G23" s="143">
        <v>16659722476</v>
      </c>
      <c r="H23" s="143"/>
      <c r="I23" s="143">
        <v>60198524</v>
      </c>
      <c r="J23" s="143"/>
      <c r="K23" s="143">
        <v>20000000</v>
      </c>
      <c r="L23" s="143"/>
      <c r="M23" s="143">
        <v>16719921000</v>
      </c>
      <c r="N23" s="143"/>
      <c r="O23" s="143">
        <v>16711084688</v>
      </c>
      <c r="P23" s="143"/>
      <c r="Q23" s="143">
        <v>8836312</v>
      </c>
      <c r="R23" s="157"/>
      <c r="S23" s="48"/>
      <c r="T23" s="35"/>
      <c r="U23" s="35"/>
    </row>
    <row r="24" spans="1:21" ht="34.5" customHeight="1">
      <c r="A24" s="45" t="s">
        <v>142</v>
      </c>
      <c r="C24" s="143">
        <v>3900000</v>
      </c>
      <c r="D24" s="143"/>
      <c r="E24" s="143">
        <v>77497132050</v>
      </c>
      <c r="F24" s="143"/>
      <c r="G24" s="143">
        <v>56682383950</v>
      </c>
      <c r="H24" s="143"/>
      <c r="I24" s="143">
        <v>20814748100</v>
      </c>
      <c r="J24" s="143"/>
      <c r="K24" s="143">
        <v>3900000</v>
      </c>
      <c r="L24" s="143"/>
      <c r="M24" s="143">
        <v>77497132050</v>
      </c>
      <c r="N24" s="143"/>
      <c r="O24" s="143">
        <v>72812051839</v>
      </c>
      <c r="P24" s="143"/>
      <c r="Q24" s="143">
        <v>4685080211</v>
      </c>
      <c r="R24" s="157"/>
      <c r="S24" s="48"/>
      <c r="T24" s="35"/>
      <c r="U24" s="35"/>
    </row>
    <row r="25" spans="1:21" s="127" customFormat="1" ht="38.25" customHeight="1" thickBot="1">
      <c r="E25" s="128">
        <f>SUM(E9:E24)</f>
        <v>1505481695623</v>
      </c>
      <c r="F25" s="129"/>
      <c r="G25" s="128">
        <f>SUM(G9:G24)</f>
        <v>1327023012603</v>
      </c>
      <c r="H25" s="129">
        <f ca="1">SUM(H9:H27)</f>
        <v>0</v>
      </c>
      <c r="I25" s="128">
        <f>SUM(I9:I24)</f>
        <v>178458683020</v>
      </c>
      <c r="J25" s="127">
        <f ca="1">SUM(J9:J27)</f>
        <v>0</v>
      </c>
      <c r="L25" s="127">
        <f ca="1">SUM(L9:L27)</f>
        <v>0</v>
      </c>
      <c r="M25" s="128">
        <f>SUM(M9:M24)</f>
        <v>1505481695623</v>
      </c>
      <c r="N25" s="128">
        <f ca="1">SUM(N9:N27)</f>
        <v>0</v>
      </c>
      <c r="O25" s="128">
        <f>SUM(O9:O24)</f>
        <v>1469376648662</v>
      </c>
      <c r="P25" s="128">
        <f ca="1">SUM(P9:P27)</f>
        <v>0</v>
      </c>
      <c r="Q25" s="128">
        <f>SUM(Q9:Q24)</f>
        <v>36105046961</v>
      </c>
      <c r="R25" s="158"/>
      <c r="S25" s="130"/>
    </row>
    <row r="26" spans="1:21" ht="38.25" customHeight="1" thickTop="1">
      <c r="M26" s="47"/>
    </row>
    <row r="27" spans="1:21" ht="38.25" customHeight="1">
      <c r="I27" s="23"/>
      <c r="M27" s="47"/>
      <c r="Q27" s="23"/>
    </row>
    <row r="28" spans="1:21" ht="38.25" customHeight="1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21" ht="38.25" customHeight="1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21" s="143" customFormat="1" ht="38.25" customHeight="1">
      <c r="R30" s="159"/>
    </row>
    <row r="31" spans="1:21" s="143" customFormat="1" ht="38.25" customHeight="1">
      <c r="I31" s="112"/>
      <c r="J31" s="112"/>
      <c r="K31" s="112"/>
      <c r="L31" s="112"/>
      <c r="M31" s="112"/>
      <c r="N31" s="112"/>
      <c r="O31" s="112"/>
      <c r="P31" s="112"/>
      <c r="Q31" s="112"/>
      <c r="R31" s="159"/>
    </row>
    <row r="32" spans="1:21" s="143" customFormat="1" ht="38.25" customHeight="1">
      <c r="I32" s="155"/>
      <c r="J32" s="112"/>
      <c r="K32" s="112"/>
      <c r="L32" s="112"/>
      <c r="M32" s="112"/>
      <c r="N32" s="112"/>
      <c r="O32" s="112"/>
      <c r="P32" s="112"/>
      <c r="Q32" s="155"/>
      <c r="R32" s="159"/>
    </row>
    <row r="33" spans="9:18" s="143" customFormat="1" ht="38.25" customHeight="1">
      <c r="I33" s="112"/>
      <c r="J33" s="112"/>
      <c r="K33" s="112"/>
      <c r="L33" s="112"/>
      <c r="M33" s="112"/>
      <c r="N33" s="112"/>
      <c r="O33" s="112"/>
      <c r="P33" s="112"/>
      <c r="Q33" s="112"/>
      <c r="R33" s="159"/>
    </row>
    <row r="34" spans="9:18" s="143" customFormat="1" ht="38.25" customHeight="1">
      <c r="R34" s="159"/>
    </row>
    <row r="35" spans="9:18" ht="38.25" customHeight="1">
      <c r="I35" s="35"/>
      <c r="M35" s="47"/>
    </row>
    <row r="36" spans="9:18" ht="38.25" customHeight="1">
      <c r="I36" s="35"/>
    </row>
    <row r="37" spans="9:18" ht="38.25" customHeight="1">
      <c r="I37" s="35"/>
    </row>
    <row r="38" spans="9:18" ht="38.25" customHeight="1"/>
    <row r="39" spans="9:18" ht="38.25" customHeight="1"/>
    <row r="40" spans="9:18" ht="38.25" customHeight="1"/>
    <row r="41" spans="9:18" ht="38.25" customHeight="1"/>
    <row r="42" spans="9:18" ht="38.25" customHeight="1"/>
  </sheetData>
  <sortState xmlns:xlrd2="http://schemas.microsoft.com/office/spreadsheetml/2017/richdata2" ref="A6:Q35">
    <sortCondition descending="1" ref="Q8:Q40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60"/>
  <sheetViews>
    <sheetView rightToLeft="1" view="pageBreakPreview" zoomScale="40" zoomScaleNormal="100" zoomScaleSheetLayoutView="40" workbookViewId="0">
      <selection activeCell="S42" sqref="A42:S42"/>
    </sheetView>
  </sheetViews>
  <sheetFormatPr defaultColWidth="9.140625" defaultRowHeight="27.75"/>
  <cols>
    <col min="1" max="1" width="74.140625" style="35" bestFit="1" customWidth="1"/>
    <col min="2" max="2" width="1" style="35" customWidth="1"/>
    <col min="3" max="3" width="39.140625" style="35" bestFit="1" customWidth="1"/>
    <col min="4" max="4" width="1" style="35" customWidth="1"/>
    <col min="5" max="5" width="45.5703125" style="35" bestFit="1" customWidth="1"/>
    <col min="6" max="6" width="1" style="35" customWidth="1"/>
    <col min="7" max="7" width="44.140625" style="35" bestFit="1" customWidth="1"/>
    <col min="8" max="8" width="1" style="35" customWidth="1"/>
    <col min="9" max="9" width="43.7109375" style="35" bestFit="1" customWidth="1"/>
    <col min="10" max="10" width="1" style="35" customWidth="1"/>
    <col min="11" max="11" width="22.28515625" style="36" customWidth="1"/>
    <col min="12" max="12" width="1" style="35" customWidth="1"/>
    <col min="13" max="13" width="44.140625" style="35" bestFit="1" customWidth="1"/>
    <col min="14" max="14" width="1" style="35" customWidth="1"/>
    <col min="15" max="15" width="44.42578125" style="35" bestFit="1" customWidth="1"/>
    <col min="16" max="16" width="1.5703125" style="35" customWidth="1"/>
    <col min="17" max="17" width="44" style="35" customWidth="1"/>
    <col min="18" max="18" width="1" style="35" customWidth="1"/>
    <col min="19" max="19" width="43.42578125" style="35" customWidth="1"/>
    <col min="20" max="20" width="1" style="35" customWidth="1"/>
    <col min="21" max="21" width="23.42578125" style="36" customWidth="1"/>
    <col min="22" max="22" width="1" style="35" customWidth="1"/>
    <col min="23" max="23" width="32.28515625" style="35" bestFit="1" customWidth="1"/>
    <col min="24" max="24" width="31.28515625" style="35" bestFit="1" customWidth="1"/>
    <col min="25" max="25" width="25.5703125" style="35" bestFit="1" customWidth="1"/>
    <col min="26" max="26" width="23" style="35" bestFit="1" customWidth="1"/>
    <col min="27" max="27" width="31.5703125" style="35" bestFit="1" customWidth="1"/>
    <col min="28" max="16384" width="9.140625" style="35"/>
  </cols>
  <sheetData>
    <row r="2" spans="1:24" s="29" customFormat="1" ht="78">
      <c r="A2" s="211" t="s">
        <v>67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4" s="29" customFormat="1" ht="78">
      <c r="A3" s="211" t="s">
        <v>29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</row>
    <row r="4" spans="1:24" s="29" customFormat="1" ht="78">
      <c r="A4" s="211" t="str">
        <f>'درآمد ناشی از تغییر قیمت اوراق '!A4:Q4</f>
        <v>برای ماه منتهی به 1401/08/30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</row>
    <row r="5" spans="1:24" s="31" customFormat="1" ht="36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4" s="32" customFormat="1" ht="53.25">
      <c r="A6" s="214" t="s">
        <v>80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U6" s="33"/>
    </row>
    <row r="7" spans="1:24" ht="40.5">
      <c r="A7" s="168"/>
      <c r="B7" s="168"/>
      <c r="C7" s="168"/>
      <c r="D7" s="168"/>
      <c r="E7" s="168"/>
      <c r="F7" s="168"/>
      <c r="G7" s="168"/>
      <c r="H7" s="168"/>
      <c r="I7" s="34"/>
      <c r="J7" s="168"/>
      <c r="K7" s="73"/>
      <c r="L7" s="168"/>
      <c r="M7" s="168"/>
      <c r="N7" s="168"/>
      <c r="O7" s="168"/>
      <c r="P7" s="168"/>
      <c r="Q7" s="168"/>
      <c r="R7" s="168"/>
      <c r="S7" s="34"/>
    </row>
    <row r="8" spans="1:24" s="32" customFormat="1" ht="46.5" customHeight="1" thickBot="1">
      <c r="A8" s="212" t="s">
        <v>3</v>
      </c>
      <c r="C8" s="213" t="s">
        <v>150</v>
      </c>
      <c r="D8" s="213" t="s">
        <v>31</v>
      </c>
      <c r="E8" s="213" t="s">
        <v>31</v>
      </c>
      <c r="F8" s="213" t="s">
        <v>31</v>
      </c>
      <c r="G8" s="213" t="s">
        <v>31</v>
      </c>
      <c r="H8" s="213" t="s">
        <v>31</v>
      </c>
      <c r="I8" s="213" t="s">
        <v>31</v>
      </c>
      <c r="J8" s="213" t="s">
        <v>31</v>
      </c>
      <c r="K8" s="213" t="s">
        <v>31</v>
      </c>
      <c r="M8" s="213" t="s">
        <v>151</v>
      </c>
      <c r="N8" s="213" t="s">
        <v>32</v>
      </c>
      <c r="O8" s="213" t="s">
        <v>32</v>
      </c>
      <c r="P8" s="213" t="s">
        <v>32</v>
      </c>
      <c r="Q8" s="213" t="s">
        <v>32</v>
      </c>
      <c r="R8" s="213" t="s">
        <v>32</v>
      </c>
      <c r="S8" s="213" t="s">
        <v>32</v>
      </c>
      <c r="T8" s="213" t="s">
        <v>32</v>
      </c>
      <c r="U8" s="213" t="s">
        <v>32</v>
      </c>
    </row>
    <row r="9" spans="1:24" s="37" customFormat="1" ht="76.5" customHeight="1" thickBot="1">
      <c r="A9" s="213" t="s">
        <v>3</v>
      </c>
      <c r="C9" s="38" t="s">
        <v>49</v>
      </c>
      <c r="E9" s="38" t="s">
        <v>50</v>
      </c>
      <c r="G9" s="38" t="s">
        <v>51</v>
      </c>
      <c r="I9" s="38" t="s">
        <v>22</v>
      </c>
      <c r="K9" s="38" t="s">
        <v>52</v>
      </c>
      <c r="M9" s="38" t="s">
        <v>49</v>
      </c>
      <c r="O9" s="38" t="s">
        <v>50</v>
      </c>
      <c r="Q9" s="38" t="s">
        <v>51</v>
      </c>
      <c r="S9" s="38" t="s">
        <v>22</v>
      </c>
      <c r="U9" s="38" t="s">
        <v>52</v>
      </c>
    </row>
    <row r="10" spans="1:24" s="39" customFormat="1" ht="51" customHeight="1">
      <c r="A10" s="146" t="s">
        <v>88</v>
      </c>
      <c r="C10" s="144">
        <v>0</v>
      </c>
      <c r="D10" s="144"/>
      <c r="E10" s="144">
        <v>20744286425</v>
      </c>
      <c r="F10" s="144"/>
      <c r="G10" s="144">
        <v>869773516</v>
      </c>
      <c r="H10" s="144"/>
      <c r="I10" s="144">
        <f>C10+E10+G10</f>
        <v>21614059941</v>
      </c>
      <c r="K10" s="147">
        <f>I10/183664802208</f>
        <v>0.11768210174817341</v>
      </c>
      <c r="M10" s="144">
        <v>0</v>
      </c>
      <c r="N10" s="144"/>
      <c r="O10" s="144">
        <v>26233650996</v>
      </c>
      <c r="P10" s="144"/>
      <c r="Q10" s="144">
        <v>5350808753</v>
      </c>
      <c r="R10" s="144"/>
      <c r="S10" s="144">
        <f>M10+O10+Q10</f>
        <v>31584459749</v>
      </c>
      <c r="U10" s="147">
        <f>S10/333434016605</f>
        <v>9.472476764845586E-2</v>
      </c>
      <c r="W10" s="72"/>
      <c r="X10" s="72"/>
    </row>
    <row r="11" spans="1:24" s="39" customFormat="1" ht="51" customHeight="1">
      <c r="A11" s="146" t="s">
        <v>100</v>
      </c>
      <c r="C11" s="144">
        <v>0</v>
      </c>
      <c r="D11" s="144"/>
      <c r="E11" s="144">
        <v>9712288545</v>
      </c>
      <c r="F11" s="144"/>
      <c r="G11" s="144">
        <v>-75020565</v>
      </c>
      <c r="H11" s="144"/>
      <c r="I11" s="144">
        <f t="shared" ref="I11:I38" si="0">C11+E11+G11</f>
        <v>9637267980</v>
      </c>
      <c r="K11" s="147">
        <f t="shared" ref="K11:K39" si="1">I11/183664802208</f>
        <v>5.2472046163128276E-2</v>
      </c>
      <c r="M11" s="144">
        <v>14908464000</v>
      </c>
      <c r="N11" s="144"/>
      <c r="O11" s="144">
        <v>2498965551</v>
      </c>
      <c r="P11" s="144"/>
      <c r="Q11" s="144">
        <v>21522752297</v>
      </c>
      <c r="R11" s="144"/>
      <c r="S11" s="144">
        <f t="shared" ref="S11:S39" si="2">M11+O11+Q11</f>
        <v>38930181848</v>
      </c>
      <c r="U11" s="147">
        <f t="shared" ref="U11:U39" si="3">S11/333434016605</f>
        <v>0.11675527963338646</v>
      </c>
      <c r="W11" s="72"/>
      <c r="X11" s="72"/>
    </row>
    <row r="12" spans="1:24" s="39" customFormat="1" ht="51" customHeight="1">
      <c r="A12" s="146" t="s">
        <v>136</v>
      </c>
      <c r="C12" s="144">
        <v>0</v>
      </c>
      <c r="D12" s="144"/>
      <c r="E12" s="144">
        <v>1485351797</v>
      </c>
      <c r="F12" s="144"/>
      <c r="G12" s="144">
        <v>13433634</v>
      </c>
      <c r="H12" s="144"/>
      <c r="I12" s="144">
        <f t="shared" si="0"/>
        <v>1498785431</v>
      </c>
      <c r="K12" s="147">
        <f t="shared" si="1"/>
        <v>8.1604390878478109E-3</v>
      </c>
      <c r="M12" s="144">
        <v>0</v>
      </c>
      <c r="N12" s="144"/>
      <c r="O12" s="144">
        <v>1653825672</v>
      </c>
      <c r="P12" s="144"/>
      <c r="Q12" s="144">
        <v>-147343343</v>
      </c>
      <c r="R12" s="144"/>
      <c r="S12" s="144">
        <f t="shared" si="2"/>
        <v>1506482329</v>
      </c>
      <c r="U12" s="147">
        <f t="shared" si="3"/>
        <v>4.5180823010768046E-3</v>
      </c>
      <c r="W12" s="72"/>
      <c r="X12" s="72"/>
    </row>
    <row r="13" spans="1:24" s="39" customFormat="1" ht="51" customHeight="1">
      <c r="A13" s="146" t="s">
        <v>119</v>
      </c>
      <c r="C13" s="144">
        <v>0</v>
      </c>
      <c r="D13" s="144"/>
      <c r="E13" s="144">
        <v>17661980207</v>
      </c>
      <c r="F13" s="144"/>
      <c r="G13" s="144">
        <v>1303692873</v>
      </c>
      <c r="H13" s="144"/>
      <c r="I13" s="144">
        <f t="shared" si="0"/>
        <v>18965673080</v>
      </c>
      <c r="K13" s="147">
        <f t="shared" si="1"/>
        <v>0.10326242618071924</v>
      </c>
      <c r="M13" s="144">
        <v>18900000000</v>
      </c>
      <c r="N13" s="144"/>
      <c r="O13" s="144">
        <v>3601498819</v>
      </c>
      <c r="P13" s="144"/>
      <c r="Q13" s="144">
        <v>4531057515</v>
      </c>
      <c r="R13" s="144"/>
      <c r="S13" s="144">
        <f t="shared" si="2"/>
        <v>27032556334</v>
      </c>
      <c r="U13" s="147">
        <f t="shared" si="3"/>
        <v>8.107318086271896E-2</v>
      </c>
      <c r="W13" s="72"/>
      <c r="X13" s="72"/>
    </row>
    <row r="14" spans="1:24" s="39" customFormat="1" ht="51" customHeight="1">
      <c r="A14" s="146" t="s">
        <v>93</v>
      </c>
      <c r="C14" s="144">
        <v>0</v>
      </c>
      <c r="D14" s="144"/>
      <c r="E14" s="144">
        <v>4852195287</v>
      </c>
      <c r="F14" s="144"/>
      <c r="G14" s="144">
        <v>915590584</v>
      </c>
      <c r="H14" s="144"/>
      <c r="I14" s="144">
        <f t="shared" si="0"/>
        <v>5767785871</v>
      </c>
      <c r="K14" s="147">
        <f t="shared" si="1"/>
        <v>3.140387162733551E-2</v>
      </c>
      <c r="M14" s="144">
        <v>6728611296</v>
      </c>
      <c r="N14" s="144"/>
      <c r="O14" s="144">
        <v>16850660399</v>
      </c>
      <c r="P14" s="144"/>
      <c r="Q14" s="144">
        <v>17709218564</v>
      </c>
      <c r="R14" s="144"/>
      <c r="S14" s="144">
        <f t="shared" si="2"/>
        <v>41288490259</v>
      </c>
      <c r="U14" s="147">
        <f t="shared" si="3"/>
        <v>0.12382806853180817</v>
      </c>
      <c r="W14" s="72"/>
      <c r="X14" s="72"/>
    </row>
    <row r="15" spans="1:24" s="39" customFormat="1" ht="51" customHeight="1">
      <c r="A15" s="146" t="s">
        <v>89</v>
      </c>
      <c r="C15" s="144">
        <v>0</v>
      </c>
      <c r="D15" s="144"/>
      <c r="E15" s="144">
        <v>26524855750</v>
      </c>
      <c r="F15" s="144"/>
      <c r="G15" s="144">
        <v>-28769516</v>
      </c>
      <c r="H15" s="144"/>
      <c r="I15" s="144">
        <f t="shared" si="0"/>
        <v>26496086234</v>
      </c>
      <c r="K15" s="147">
        <f t="shared" si="1"/>
        <v>0.14426327698865915</v>
      </c>
      <c r="M15" s="144">
        <v>42163200000</v>
      </c>
      <c r="N15" s="144"/>
      <c r="O15" s="144">
        <v>7074904230</v>
      </c>
      <c r="P15" s="144"/>
      <c r="Q15" s="144">
        <v>489767894</v>
      </c>
      <c r="R15" s="144"/>
      <c r="S15" s="144">
        <f t="shared" si="2"/>
        <v>49727872124</v>
      </c>
      <c r="U15" s="147">
        <f t="shared" si="3"/>
        <v>0.14913856909479556</v>
      </c>
      <c r="W15" s="72"/>
      <c r="X15" s="72"/>
    </row>
    <row r="16" spans="1:24" s="39" customFormat="1" ht="51" customHeight="1">
      <c r="A16" s="146" t="s">
        <v>117</v>
      </c>
      <c r="C16" s="144">
        <v>0</v>
      </c>
      <c r="D16" s="144"/>
      <c r="E16" s="144">
        <v>37849273563</v>
      </c>
      <c r="F16" s="144"/>
      <c r="G16" s="144">
        <v>1388642892</v>
      </c>
      <c r="H16" s="144"/>
      <c r="I16" s="144">
        <f t="shared" si="0"/>
        <v>39237916455</v>
      </c>
      <c r="K16" s="147">
        <f t="shared" si="1"/>
        <v>0.21363873743518447</v>
      </c>
      <c r="M16" s="144">
        <v>25422587269</v>
      </c>
      <c r="N16" s="144"/>
      <c r="O16" s="144">
        <v>21236501408</v>
      </c>
      <c r="P16" s="144"/>
      <c r="Q16" s="144">
        <v>2349299404</v>
      </c>
      <c r="R16" s="144"/>
      <c r="S16" s="144">
        <f t="shared" si="2"/>
        <v>49008388081</v>
      </c>
      <c r="U16" s="147">
        <f t="shared" si="3"/>
        <v>0.14698076872899685</v>
      </c>
      <c r="W16" s="72"/>
      <c r="X16" s="72"/>
    </row>
    <row r="17" spans="1:24" s="39" customFormat="1" ht="51" customHeight="1">
      <c r="A17" s="146" t="s">
        <v>123</v>
      </c>
      <c r="C17" s="144">
        <v>0</v>
      </c>
      <c r="D17" s="144"/>
      <c r="E17" s="144">
        <v>0</v>
      </c>
      <c r="F17" s="144"/>
      <c r="G17" s="144">
        <v>0</v>
      </c>
      <c r="H17" s="144"/>
      <c r="I17" s="144">
        <f t="shared" si="0"/>
        <v>0</v>
      </c>
      <c r="K17" s="147">
        <f t="shared" si="1"/>
        <v>0</v>
      </c>
      <c r="M17" s="144">
        <v>0</v>
      </c>
      <c r="N17" s="144"/>
      <c r="O17" s="144">
        <v>0</v>
      </c>
      <c r="P17" s="144"/>
      <c r="Q17" s="144">
        <v>-195148541</v>
      </c>
      <c r="R17" s="144"/>
      <c r="S17" s="144">
        <f t="shared" si="2"/>
        <v>-195148541</v>
      </c>
      <c r="U17" s="147">
        <f t="shared" si="3"/>
        <v>-5.8526884265435104E-4</v>
      </c>
      <c r="W17" s="72"/>
      <c r="X17" s="72"/>
    </row>
    <row r="18" spans="1:24" s="39" customFormat="1" ht="51" customHeight="1">
      <c r="A18" s="146" t="s">
        <v>90</v>
      </c>
      <c r="C18" s="144">
        <v>0</v>
      </c>
      <c r="D18" s="144"/>
      <c r="E18" s="144">
        <v>0</v>
      </c>
      <c r="F18" s="144"/>
      <c r="G18" s="144">
        <v>0</v>
      </c>
      <c r="H18" s="144"/>
      <c r="I18" s="144">
        <f t="shared" si="0"/>
        <v>0</v>
      </c>
      <c r="K18" s="147">
        <f t="shared" si="1"/>
        <v>0</v>
      </c>
      <c r="M18" s="144">
        <v>0</v>
      </c>
      <c r="N18" s="144"/>
      <c r="O18" s="144">
        <v>0</v>
      </c>
      <c r="P18" s="144"/>
      <c r="Q18" s="144">
        <v>2367229894</v>
      </c>
      <c r="R18" s="144"/>
      <c r="S18" s="144">
        <f t="shared" si="2"/>
        <v>2367229894</v>
      </c>
      <c r="U18" s="147">
        <f t="shared" si="3"/>
        <v>7.0995452656659212E-3</v>
      </c>
      <c r="W18" s="72"/>
      <c r="X18" s="72"/>
    </row>
    <row r="19" spans="1:24" s="39" customFormat="1" ht="51" customHeight="1">
      <c r="A19" s="146" t="s">
        <v>86</v>
      </c>
      <c r="C19" s="144">
        <v>0</v>
      </c>
      <c r="D19" s="144"/>
      <c r="E19" s="144">
        <v>0</v>
      </c>
      <c r="F19" s="144"/>
      <c r="G19" s="144">
        <v>0</v>
      </c>
      <c r="H19" s="144"/>
      <c r="I19" s="144">
        <f t="shared" si="0"/>
        <v>0</v>
      </c>
      <c r="K19" s="147">
        <f t="shared" si="1"/>
        <v>0</v>
      </c>
      <c r="M19" s="144">
        <v>0</v>
      </c>
      <c r="N19" s="144"/>
      <c r="O19" s="144">
        <v>0</v>
      </c>
      <c r="P19" s="144"/>
      <c r="Q19" s="144">
        <v>15848577755</v>
      </c>
      <c r="R19" s="144"/>
      <c r="S19" s="144">
        <f t="shared" si="2"/>
        <v>15848577755</v>
      </c>
      <c r="U19" s="147">
        <f t="shared" si="3"/>
        <v>4.7531376421545174E-2</v>
      </c>
      <c r="W19" s="72"/>
      <c r="X19" s="72"/>
    </row>
    <row r="20" spans="1:24" s="39" customFormat="1" ht="51" customHeight="1">
      <c r="A20" s="146" t="s">
        <v>112</v>
      </c>
      <c r="C20" s="144">
        <v>0</v>
      </c>
      <c r="D20" s="144"/>
      <c r="E20" s="144">
        <v>-35927817</v>
      </c>
      <c r="F20" s="144"/>
      <c r="G20" s="144">
        <v>0</v>
      </c>
      <c r="H20" s="144"/>
      <c r="I20" s="144">
        <f t="shared" si="0"/>
        <v>-35927817</v>
      </c>
      <c r="K20" s="147">
        <f t="shared" si="1"/>
        <v>-1.9561623440136246E-4</v>
      </c>
      <c r="M20" s="144">
        <v>0</v>
      </c>
      <c r="N20" s="144"/>
      <c r="O20" s="144">
        <v>-2061953763</v>
      </c>
      <c r="P20" s="144"/>
      <c r="Q20" s="144">
        <v>581853388</v>
      </c>
      <c r="R20" s="144"/>
      <c r="S20" s="144">
        <f t="shared" si="2"/>
        <v>-1480100375</v>
      </c>
      <c r="U20" s="147">
        <f t="shared" si="3"/>
        <v>-4.4389603378511598E-3</v>
      </c>
      <c r="W20" s="72"/>
      <c r="X20" s="72"/>
    </row>
    <row r="21" spans="1:24" s="39" customFormat="1" ht="51" customHeight="1">
      <c r="A21" s="146" t="s">
        <v>85</v>
      </c>
      <c r="C21" s="144">
        <v>0</v>
      </c>
      <c r="D21" s="144"/>
      <c r="E21" s="144">
        <v>15687242522</v>
      </c>
      <c r="F21" s="144"/>
      <c r="G21" s="144">
        <v>0</v>
      </c>
      <c r="H21" s="144"/>
      <c r="I21" s="144">
        <f t="shared" si="0"/>
        <v>15687242522</v>
      </c>
      <c r="K21" s="147">
        <f t="shared" si="1"/>
        <v>8.5412350833744571E-2</v>
      </c>
      <c r="M21" s="144">
        <v>7125000000</v>
      </c>
      <c r="N21" s="144"/>
      <c r="O21" s="144">
        <v>26599974954</v>
      </c>
      <c r="P21" s="144"/>
      <c r="Q21" s="144">
        <v>10909397857</v>
      </c>
      <c r="R21" s="144"/>
      <c r="S21" s="144">
        <f t="shared" si="2"/>
        <v>44634372811</v>
      </c>
      <c r="U21" s="147">
        <f t="shared" si="3"/>
        <v>0.13386268523368977</v>
      </c>
      <c r="W21" s="72"/>
      <c r="X21" s="72"/>
    </row>
    <row r="22" spans="1:24" s="39" customFormat="1" ht="51" customHeight="1">
      <c r="A22" s="146" t="s">
        <v>99</v>
      </c>
      <c r="C22" s="144">
        <v>0</v>
      </c>
      <c r="D22" s="144"/>
      <c r="E22" s="144">
        <v>0</v>
      </c>
      <c r="F22" s="144"/>
      <c r="G22" s="144">
        <v>0</v>
      </c>
      <c r="H22" s="144"/>
      <c r="I22" s="144">
        <f t="shared" si="0"/>
        <v>0</v>
      </c>
      <c r="K22" s="147">
        <f t="shared" si="1"/>
        <v>0</v>
      </c>
      <c r="M22" s="144">
        <v>307333200</v>
      </c>
      <c r="N22" s="144"/>
      <c r="O22" s="144">
        <v>0</v>
      </c>
      <c r="P22" s="144"/>
      <c r="Q22" s="144">
        <v>-2131537290</v>
      </c>
      <c r="R22" s="144"/>
      <c r="S22" s="144">
        <f t="shared" si="2"/>
        <v>-1824204090</v>
      </c>
      <c r="U22" s="147">
        <f t="shared" si="3"/>
        <v>-5.4709597676143194E-3</v>
      </c>
      <c r="W22" s="72"/>
      <c r="X22" s="72"/>
    </row>
    <row r="23" spans="1:24" s="39" customFormat="1" ht="51" customHeight="1">
      <c r="A23" s="146" t="s">
        <v>124</v>
      </c>
      <c r="C23" s="144">
        <v>0</v>
      </c>
      <c r="D23" s="144"/>
      <c r="E23" s="144">
        <v>1956723816</v>
      </c>
      <c r="F23" s="144"/>
      <c r="G23" s="144">
        <v>0</v>
      </c>
      <c r="H23" s="144"/>
      <c r="I23" s="144">
        <f t="shared" si="0"/>
        <v>1956723816</v>
      </c>
      <c r="K23" s="147">
        <f t="shared" si="1"/>
        <v>1.0653776839527557E-2</v>
      </c>
      <c r="M23" s="144">
        <v>0</v>
      </c>
      <c r="N23" s="144"/>
      <c r="O23" s="144">
        <v>1971658093</v>
      </c>
      <c r="P23" s="144"/>
      <c r="Q23" s="144">
        <v>30726659</v>
      </c>
      <c r="R23" s="144"/>
      <c r="S23" s="144">
        <f t="shared" si="2"/>
        <v>2002384752</v>
      </c>
      <c r="U23" s="147">
        <f t="shared" si="3"/>
        <v>6.0053403440600648E-3</v>
      </c>
      <c r="W23" s="72"/>
      <c r="X23" s="72"/>
    </row>
    <row r="24" spans="1:24" s="39" customFormat="1" ht="51" customHeight="1">
      <c r="A24" s="146" t="s">
        <v>120</v>
      </c>
      <c r="C24" s="144">
        <v>0</v>
      </c>
      <c r="D24" s="144"/>
      <c r="E24" s="144">
        <v>13419414277</v>
      </c>
      <c r="F24" s="144"/>
      <c r="G24" s="144">
        <v>0</v>
      </c>
      <c r="H24" s="144"/>
      <c r="I24" s="144">
        <f t="shared" si="0"/>
        <v>13419414277</v>
      </c>
      <c r="K24" s="147">
        <f t="shared" si="1"/>
        <v>7.3064703283770946E-2</v>
      </c>
      <c r="M24" s="144">
        <v>0</v>
      </c>
      <c r="N24" s="144"/>
      <c r="O24" s="144">
        <v>-16201890868</v>
      </c>
      <c r="P24" s="144"/>
      <c r="Q24" s="144">
        <v>-2831561190</v>
      </c>
      <c r="R24" s="144"/>
      <c r="S24" s="144">
        <f t="shared" si="2"/>
        <v>-19033452058</v>
      </c>
      <c r="U24" s="147">
        <f t="shared" si="3"/>
        <v>-5.7083114229907229E-2</v>
      </c>
      <c r="W24" s="72"/>
      <c r="X24" s="72"/>
    </row>
    <row r="25" spans="1:24" s="39" customFormat="1" ht="51" customHeight="1">
      <c r="A25" s="146" t="s">
        <v>92</v>
      </c>
      <c r="C25" s="144">
        <v>0</v>
      </c>
      <c r="D25" s="144"/>
      <c r="E25" s="144">
        <v>0</v>
      </c>
      <c r="F25" s="144"/>
      <c r="G25" s="144">
        <v>0</v>
      </c>
      <c r="H25" s="144"/>
      <c r="I25" s="144">
        <f t="shared" si="0"/>
        <v>0</v>
      </c>
      <c r="K25" s="147">
        <f t="shared" si="1"/>
        <v>0</v>
      </c>
      <c r="M25" s="144">
        <v>0</v>
      </c>
      <c r="N25" s="144"/>
      <c r="O25" s="144">
        <v>0</v>
      </c>
      <c r="P25" s="144"/>
      <c r="Q25" s="144">
        <v>37903127</v>
      </c>
      <c r="R25" s="144"/>
      <c r="S25" s="144">
        <f t="shared" si="2"/>
        <v>37903127</v>
      </c>
      <c r="U25" s="147">
        <f t="shared" si="3"/>
        <v>1.1367504547354461E-4</v>
      </c>
      <c r="W25" s="72"/>
      <c r="X25" s="72"/>
    </row>
    <row r="26" spans="1:24" s="39" customFormat="1" ht="51" customHeight="1">
      <c r="A26" s="146" t="s">
        <v>84</v>
      </c>
      <c r="C26" s="144">
        <v>0</v>
      </c>
      <c r="D26" s="144"/>
      <c r="E26" s="144">
        <v>0</v>
      </c>
      <c r="F26" s="144"/>
      <c r="G26" s="144">
        <v>0</v>
      </c>
      <c r="H26" s="144"/>
      <c r="I26" s="144">
        <f t="shared" si="0"/>
        <v>0</v>
      </c>
      <c r="K26" s="147">
        <f t="shared" si="1"/>
        <v>0</v>
      </c>
      <c r="M26" s="144">
        <v>0</v>
      </c>
      <c r="N26" s="144"/>
      <c r="O26" s="144">
        <v>0</v>
      </c>
      <c r="P26" s="144"/>
      <c r="Q26" s="144">
        <v>18413150310</v>
      </c>
      <c r="R26" s="144"/>
      <c r="S26" s="144">
        <f t="shared" si="2"/>
        <v>18413150310</v>
      </c>
      <c r="U26" s="147">
        <f t="shared" si="3"/>
        <v>5.5222770902265184E-2</v>
      </c>
      <c r="W26" s="72"/>
      <c r="X26" s="72"/>
    </row>
    <row r="27" spans="1:24" s="39" customFormat="1" ht="51" customHeight="1">
      <c r="A27" s="146" t="s">
        <v>116</v>
      </c>
      <c r="C27" s="144">
        <v>0</v>
      </c>
      <c r="D27" s="144"/>
      <c r="E27" s="144">
        <v>0</v>
      </c>
      <c r="F27" s="144"/>
      <c r="G27" s="144">
        <v>0</v>
      </c>
      <c r="H27" s="144"/>
      <c r="I27" s="144">
        <f t="shared" si="0"/>
        <v>0</v>
      </c>
      <c r="K27" s="147">
        <f t="shared" si="1"/>
        <v>0</v>
      </c>
      <c r="M27" s="144">
        <v>0</v>
      </c>
      <c r="N27" s="144"/>
      <c r="O27" s="144">
        <v>0</v>
      </c>
      <c r="P27" s="144"/>
      <c r="Q27" s="144">
        <v>397620046</v>
      </c>
      <c r="R27" s="144"/>
      <c r="S27" s="144">
        <f t="shared" si="2"/>
        <v>397620046</v>
      </c>
      <c r="U27" s="147">
        <f t="shared" si="3"/>
        <v>1.1924999436126443E-3</v>
      </c>
      <c r="W27" s="72"/>
      <c r="X27" s="72"/>
    </row>
    <row r="28" spans="1:24" s="39" customFormat="1" ht="51" customHeight="1">
      <c r="A28" s="146" t="s">
        <v>87</v>
      </c>
      <c r="C28" s="144">
        <v>0</v>
      </c>
      <c r="D28" s="144"/>
      <c r="E28" s="144">
        <v>5526696348</v>
      </c>
      <c r="F28" s="144"/>
      <c r="G28" s="144">
        <v>0</v>
      </c>
      <c r="H28" s="144"/>
      <c r="I28" s="144">
        <f t="shared" si="0"/>
        <v>5526696348</v>
      </c>
      <c r="K28" s="147">
        <f t="shared" si="1"/>
        <v>3.009121117143081E-2</v>
      </c>
      <c r="M28" s="144">
        <v>6050000000</v>
      </c>
      <c r="N28" s="144"/>
      <c r="O28" s="144">
        <v>3398702651</v>
      </c>
      <c r="P28" s="144"/>
      <c r="Q28" s="144">
        <v>1192387424</v>
      </c>
      <c r="R28" s="144"/>
      <c r="S28" s="144">
        <f t="shared" si="2"/>
        <v>10641090075</v>
      </c>
      <c r="U28" s="147">
        <f t="shared" si="3"/>
        <v>3.1913630718745423E-2</v>
      </c>
      <c r="W28" s="72"/>
      <c r="X28" s="72"/>
    </row>
    <row r="29" spans="1:24" s="39" customFormat="1" ht="51" customHeight="1">
      <c r="A29" s="146" t="s">
        <v>118</v>
      </c>
      <c r="C29" s="144">
        <v>0</v>
      </c>
      <c r="D29" s="144"/>
      <c r="E29" s="144">
        <v>0</v>
      </c>
      <c r="F29" s="144"/>
      <c r="G29" s="144">
        <v>0</v>
      </c>
      <c r="H29" s="144"/>
      <c r="I29" s="144">
        <f t="shared" si="0"/>
        <v>0</v>
      </c>
      <c r="K29" s="147">
        <f t="shared" si="1"/>
        <v>0</v>
      </c>
      <c r="M29" s="144">
        <v>2640000000</v>
      </c>
      <c r="N29" s="144"/>
      <c r="O29" s="144">
        <v>0</v>
      </c>
      <c r="P29" s="144"/>
      <c r="Q29" s="144">
        <v>10465536443</v>
      </c>
      <c r="R29" s="144"/>
      <c r="S29" s="144">
        <f t="shared" si="2"/>
        <v>13105536443</v>
      </c>
      <c r="U29" s="147">
        <f t="shared" si="3"/>
        <v>3.930473734035772E-2</v>
      </c>
      <c r="W29" s="72"/>
      <c r="X29" s="72"/>
    </row>
    <row r="30" spans="1:24" s="39" customFormat="1" ht="51" customHeight="1">
      <c r="A30" s="146" t="s">
        <v>98</v>
      </c>
      <c r="C30" s="144">
        <v>0</v>
      </c>
      <c r="D30" s="144"/>
      <c r="E30" s="144">
        <v>0</v>
      </c>
      <c r="F30" s="144"/>
      <c r="G30" s="144">
        <v>0</v>
      </c>
      <c r="H30" s="144"/>
      <c r="I30" s="144">
        <f t="shared" si="0"/>
        <v>0</v>
      </c>
      <c r="K30" s="147">
        <f t="shared" si="1"/>
        <v>0</v>
      </c>
      <c r="M30" s="144">
        <v>0</v>
      </c>
      <c r="N30" s="144"/>
      <c r="O30" s="144">
        <v>0</v>
      </c>
      <c r="P30" s="144"/>
      <c r="Q30" s="144">
        <v>484013561</v>
      </c>
      <c r="R30" s="144"/>
      <c r="S30" s="144">
        <f t="shared" si="2"/>
        <v>484013561</v>
      </c>
      <c r="U30" s="147">
        <f t="shared" si="3"/>
        <v>1.4516022268159367E-3</v>
      </c>
      <c r="W30" s="72"/>
      <c r="X30" s="72"/>
    </row>
    <row r="31" spans="1:24" s="39" customFormat="1" ht="51" customHeight="1">
      <c r="A31" s="146" t="s">
        <v>107</v>
      </c>
      <c r="C31" s="144">
        <v>0</v>
      </c>
      <c r="D31" s="144"/>
      <c r="E31" s="144">
        <v>0</v>
      </c>
      <c r="F31" s="144"/>
      <c r="G31" s="144">
        <v>0</v>
      </c>
      <c r="H31" s="144"/>
      <c r="I31" s="144">
        <f t="shared" si="0"/>
        <v>0</v>
      </c>
      <c r="K31" s="147">
        <f t="shared" si="1"/>
        <v>0</v>
      </c>
      <c r="M31" s="144">
        <v>8100000000</v>
      </c>
      <c r="N31" s="144"/>
      <c r="O31" s="144">
        <v>0</v>
      </c>
      <c r="P31" s="144"/>
      <c r="Q31" s="144">
        <v>-9925293487</v>
      </c>
      <c r="R31" s="144"/>
      <c r="S31" s="144">
        <f t="shared" si="2"/>
        <v>-1825293487</v>
      </c>
      <c r="U31" s="147">
        <f t="shared" si="3"/>
        <v>-5.4742269717559132E-3</v>
      </c>
      <c r="W31" s="72"/>
      <c r="X31" s="72"/>
    </row>
    <row r="32" spans="1:24" s="39" customFormat="1" ht="51" customHeight="1">
      <c r="A32" s="146" t="s">
        <v>91</v>
      </c>
      <c r="C32" s="144">
        <v>0</v>
      </c>
      <c r="D32" s="144"/>
      <c r="E32" s="144">
        <v>0</v>
      </c>
      <c r="F32" s="144"/>
      <c r="G32" s="144">
        <v>0</v>
      </c>
      <c r="H32" s="144"/>
      <c r="I32" s="144">
        <f t="shared" si="0"/>
        <v>0</v>
      </c>
      <c r="K32" s="147">
        <f t="shared" si="1"/>
        <v>0</v>
      </c>
      <c r="M32" s="144">
        <v>11567511557</v>
      </c>
      <c r="N32" s="144"/>
      <c r="O32" s="144">
        <v>-64271129436</v>
      </c>
      <c r="P32" s="144"/>
      <c r="Q32" s="144">
        <v>-329601066</v>
      </c>
      <c r="R32" s="144"/>
      <c r="S32" s="144">
        <f t="shared" si="2"/>
        <v>-53033218945</v>
      </c>
      <c r="U32" s="147">
        <f t="shared" si="3"/>
        <v>-0.15905161532401593</v>
      </c>
      <c r="W32" s="72"/>
      <c r="X32" s="72"/>
    </row>
    <row r="33" spans="1:27" s="39" customFormat="1" ht="51" customHeight="1">
      <c r="A33" s="146" t="s">
        <v>135</v>
      </c>
      <c r="C33" s="144">
        <v>0</v>
      </c>
      <c r="D33" s="144"/>
      <c r="E33" s="144">
        <v>0</v>
      </c>
      <c r="F33" s="144"/>
      <c r="G33" s="144">
        <v>0</v>
      </c>
      <c r="H33" s="144"/>
      <c r="I33" s="144">
        <f t="shared" si="0"/>
        <v>0</v>
      </c>
      <c r="K33" s="147">
        <f t="shared" si="1"/>
        <v>0</v>
      </c>
      <c r="M33" s="144">
        <v>0</v>
      </c>
      <c r="N33" s="144"/>
      <c r="O33" s="144">
        <v>0</v>
      </c>
      <c r="P33" s="144"/>
      <c r="Q33" s="144">
        <v>-830750964</v>
      </c>
      <c r="R33" s="144"/>
      <c r="S33" s="144">
        <f t="shared" si="2"/>
        <v>-830750964</v>
      </c>
      <c r="U33" s="147">
        <f t="shared" si="3"/>
        <v>-2.491500334784806E-3</v>
      </c>
      <c r="W33" s="72"/>
      <c r="X33" s="72"/>
    </row>
    <row r="34" spans="1:27" s="39" customFormat="1" ht="51" customHeight="1">
      <c r="A34" s="146" t="s">
        <v>103</v>
      </c>
      <c r="C34" s="144">
        <v>0</v>
      </c>
      <c r="D34" s="144"/>
      <c r="E34" s="144">
        <v>2199355676</v>
      </c>
      <c r="F34" s="144"/>
      <c r="G34" s="144">
        <v>0</v>
      </c>
      <c r="H34" s="144"/>
      <c r="I34" s="144">
        <f t="shared" si="0"/>
        <v>2199355676</v>
      </c>
      <c r="K34" s="147">
        <f t="shared" si="1"/>
        <v>1.1974834859807456E-2</v>
      </c>
      <c r="M34" s="144">
        <v>5000000000</v>
      </c>
      <c r="N34" s="144"/>
      <c r="O34" s="144">
        <v>2825761732</v>
      </c>
      <c r="P34" s="144"/>
      <c r="Q34" s="144">
        <v>-190069952</v>
      </c>
      <c r="R34" s="144"/>
      <c r="S34" s="144">
        <f t="shared" si="2"/>
        <v>7635691780</v>
      </c>
      <c r="U34" s="147">
        <f t="shared" si="3"/>
        <v>2.2900158351406488E-2</v>
      </c>
      <c r="W34" s="72"/>
      <c r="X34" s="72"/>
    </row>
    <row r="35" spans="1:27" s="39" customFormat="1" ht="51" customHeight="1">
      <c r="A35" s="146" t="s">
        <v>114</v>
      </c>
      <c r="C35" s="144">
        <v>0</v>
      </c>
      <c r="D35" s="144"/>
      <c r="E35" s="144">
        <v>0</v>
      </c>
      <c r="F35" s="144"/>
      <c r="G35" s="144">
        <v>0</v>
      </c>
      <c r="H35" s="144"/>
      <c r="I35" s="144">
        <f t="shared" si="0"/>
        <v>0</v>
      </c>
      <c r="K35" s="147">
        <f t="shared" si="1"/>
        <v>0</v>
      </c>
      <c r="M35" s="144">
        <v>8100000000</v>
      </c>
      <c r="N35" s="144"/>
      <c r="O35" s="144">
        <v>0</v>
      </c>
      <c r="P35" s="144"/>
      <c r="Q35" s="144">
        <v>33183339222</v>
      </c>
      <c r="R35" s="144"/>
      <c r="S35" s="144">
        <f t="shared" si="2"/>
        <v>41283339222</v>
      </c>
      <c r="U35" s="147">
        <f t="shared" si="3"/>
        <v>0.12381262008700805</v>
      </c>
      <c r="W35" s="72"/>
      <c r="X35" s="72"/>
    </row>
    <row r="36" spans="1:27" s="39" customFormat="1" ht="51" customHeight="1">
      <c r="A36" s="146" t="s">
        <v>133</v>
      </c>
      <c r="C36" s="144">
        <v>0</v>
      </c>
      <c r="D36" s="144"/>
      <c r="E36" s="144">
        <v>0</v>
      </c>
      <c r="F36" s="144"/>
      <c r="G36" s="144">
        <v>0</v>
      </c>
      <c r="H36" s="144"/>
      <c r="I36" s="144">
        <f t="shared" si="0"/>
        <v>0</v>
      </c>
      <c r="K36" s="147">
        <f t="shared" si="1"/>
        <v>0</v>
      </c>
      <c r="M36" s="144">
        <v>0</v>
      </c>
      <c r="N36" s="144"/>
      <c r="O36" s="144">
        <v>0</v>
      </c>
      <c r="P36" s="144"/>
      <c r="Q36" s="144">
        <v>1191511</v>
      </c>
      <c r="R36" s="144"/>
      <c r="S36" s="144">
        <f t="shared" si="2"/>
        <v>1191511</v>
      </c>
      <c r="U36" s="147">
        <f t="shared" si="3"/>
        <v>3.5734536389894322E-6</v>
      </c>
      <c r="W36" s="72"/>
      <c r="X36" s="72"/>
    </row>
    <row r="37" spans="1:27" s="39" customFormat="1" ht="51" customHeight="1">
      <c r="A37" s="146" t="s">
        <v>134</v>
      </c>
      <c r="C37" s="144">
        <v>68039325</v>
      </c>
      <c r="D37" s="144"/>
      <c r="E37" s="144">
        <v>60198524</v>
      </c>
      <c r="F37" s="144"/>
      <c r="G37" s="144">
        <v>0</v>
      </c>
      <c r="H37" s="144"/>
      <c r="I37" s="144">
        <f t="shared" si="0"/>
        <v>128237849</v>
      </c>
      <c r="K37" s="147">
        <f t="shared" si="1"/>
        <v>6.9821679199464086E-4</v>
      </c>
      <c r="M37" s="144">
        <v>68039325</v>
      </c>
      <c r="N37" s="144"/>
      <c r="O37" s="144">
        <v>8836312</v>
      </c>
      <c r="P37" s="144"/>
      <c r="Q37" s="144">
        <v>-2169075698</v>
      </c>
      <c r="R37" s="144"/>
      <c r="S37" s="144">
        <f t="shared" si="2"/>
        <v>-2092200061</v>
      </c>
      <c r="U37" s="147">
        <f t="shared" si="3"/>
        <v>-6.2747049095428931E-3</v>
      </c>
      <c r="W37" s="72"/>
      <c r="X37" s="72"/>
    </row>
    <row r="38" spans="1:27" s="39" customFormat="1" ht="51" customHeight="1">
      <c r="A38" s="146" t="s">
        <v>113</v>
      </c>
      <c r="C38" s="144">
        <v>0</v>
      </c>
      <c r="D38" s="144"/>
      <c r="E38" s="144">
        <v>0</v>
      </c>
      <c r="F38" s="144"/>
      <c r="G38" s="144">
        <v>0</v>
      </c>
      <c r="H38" s="144"/>
      <c r="I38" s="144">
        <f t="shared" si="0"/>
        <v>0</v>
      </c>
      <c r="K38" s="147">
        <f t="shared" si="1"/>
        <v>0</v>
      </c>
      <c r="M38" s="144">
        <v>0</v>
      </c>
      <c r="N38" s="144"/>
      <c r="O38" s="144">
        <v>0</v>
      </c>
      <c r="P38" s="144"/>
      <c r="Q38" s="144">
        <v>889248746</v>
      </c>
      <c r="R38" s="144"/>
      <c r="S38" s="144">
        <f t="shared" si="2"/>
        <v>889248746</v>
      </c>
      <c r="U38" s="147">
        <f t="shared" si="3"/>
        <v>2.6669406890582541E-3</v>
      </c>
      <c r="W38" s="72"/>
      <c r="X38" s="72"/>
    </row>
    <row r="39" spans="1:27" s="39" customFormat="1" ht="51" customHeight="1">
      <c r="A39" s="146" t="s">
        <v>142</v>
      </c>
      <c r="C39" s="144">
        <v>0</v>
      </c>
      <c r="D39" s="144"/>
      <c r="E39" s="144">
        <v>20814748100</v>
      </c>
      <c r="F39" s="144"/>
      <c r="G39" s="144">
        <v>0</v>
      </c>
      <c r="H39" s="144"/>
      <c r="I39" s="144">
        <f>C39+E39+G39</f>
        <v>20814748100</v>
      </c>
      <c r="K39" s="147">
        <f t="shared" si="1"/>
        <v>0.11333008747330554</v>
      </c>
      <c r="M39" s="144">
        <v>0</v>
      </c>
      <c r="N39" s="144"/>
      <c r="O39" s="144">
        <v>4685080211</v>
      </c>
      <c r="P39" s="144"/>
      <c r="Q39" s="144">
        <v>0</v>
      </c>
      <c r="R39" s="144"/>
      <c r="S39" s="144">
        <f t="shared" si="2"/>
        <v>4685080211</v>
      </c>
      <c r="U39" s="147">
        <f t="shared" si="3"/>
        <v>1.4050996532096915E-2</v>
      </c>
      <c r="W39" s="72"/>
      <c r="X39" s="72"/>
    </row>
    <row r="40" spans="1:27" s="32" customFormat="1" ht="51" customHeight="1" thickBot="1">
      <c r="C40" s="40">
        <f>SUM(C10:C39)</f>
        <v>68039325</v>
      </c>
      <c r="E40" s="40">
        <f>SUM(E10:E39)</f>
        <v>178458683020</v>
      </c>
      <c r="G40" s="40">
        <f>SUM(G10:G39)</f>
        <v>4387343418</v>
      </c>
      <c r="I40" s="40">
        <f>SUM(I10:I39)</f>
        <v>182914065763</v>
      </c>
      <c r="J40" s="39"/>
      <c r="K40" s="83">
        <f>SUM(K10:K39)</f>
        <v>0.99591246425022784</v>
      </c>
      <c r="L40" s="39"/>
      <c r="M40" s="40">
        <f>SUM(M10:M39)</f>
        <v>157080746647</v>
      </c>
      <c r="O40" s="40">
        <f>SUM(O10:O39)</f>
        <v>36105046961</v>
      </c>
      <c r="Q40" s="40">
        <f>SUM(Q10:Q39)</f>
        <v>128004698839</v>
      </c>
      <c r="S40" s="40">
        <f>SUM(S10:S39)</f>
        <v>321190492447</v>
      </c>
      <c r="T40" s="39"/>
      <c r="U40" s="83">
        <f>SUM(U10:U39)</f>
        <v>0.96328051863855224</v>
      </c>
      <c r="V40" s="39"/>
      <c r="AA40" s="141">
        <f>SUM(W40:Z40)</f>
        <v>0</v>
      </c>
    </row>
    <row r="41" spans="1:27" ht="41.25" thickTop="1">
      <c r="D41" s="39"/>
      <c r="F41" s="39"/>
      <c r="H41" s="39"/>
      <c r="J41" s="39"/>
      <c r="L41" s="39"/>
      <c r="N41" s="39"/>
      <c r="P41" s="39"/>
      <c r="R41" s="39"/>
      <c r="T41" s="39"/>
      <c r="V41" s="39"/>
    </row>
    <row r="42" spans="1:27" s="32" customFormat="1" ht="40.5"/>
    <row r="43" spans="1:27" ht="40.5">
      <c r="G43" s="141"/>
      <c r="Q43" s="141"/>
      <c r="T43" s="39"/>
    </row>
    <row r="44" spans="1:27" ht="36.75">
      <c r="G44" s="141"/>
      <c r="Q44" s="141"/>
    </row>
    <row r="45" spans="1:27" ht="36.75">
      <c r="G45" s="141"/>
      <c r="Q45" s="141"/>
    </row>
    <row r="49" spans="3:21">
      <c r="C49" s="41"/>
      <c r="D49" s="41"/>
      <c r="E49" s="41"/>
      <c r="F49" s="41"/>
      <c r="G49" s="41"/>
      <c r="H49" s="41"/>
      <c r="I49" s="41"/>
      <c r="J49" s="41"/>
      <c r="K49" s="42"/>
      <c r="L49" s="41"/>
      <c r="M49" s="41"/>
      <c r="N49" s="41"/>
      <c r="O49" s="41"/>
      <c r="P49" s="41"/>
      <c r="Q49" s="41"/>
      <c r="R49" s="41"/>
      <c r="S49" s="41"/>
      <c r="T49" s="41"/>
    </row>
    <row r="60" spans="3:21">
      <c r="C60" s="41"/>
      <c r="D60" s="41"/>
      <c r="E60" s="41"/>
      <c r="F60" s="41"/>
      <c r="G60" s="41"/>
      <c r="H60" s="41"/>
      <c r="I60" s="41"/>
      <c r="J60" s="41"/>
      <c r="K60" s="42"/>
      <c r="L60" s="41"/>
      <c r="M60" s="41"/>
      <c r="N60" s="41"/>
      <c r="O60" s="41"/>
      <c r="P60" s="41"/>
      <c r="Q60" s="41"/>
      <c r="R60" s="41"/>
      <c r="S60" s="41"/>
      <c r="T60" s="41"/>
      <c r="U60" s="42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2022-11-30T10:45:19Z</dcterms:modified>
</cp:coreProperties>
</file>