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 1401\آذر\"/>
    </mc:Choice>
  </mc:AlternateContent>
  <xr:revisionPtr revIDLastSave="0" documentId="13_ncr:1_{84250A5A-4518-44D0-A3B9-70774950CEFA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_FilterDatabase" localSheetId="10" hidden="1">'درآمد سپرده بانکی '!$A$9:$M$9</definedName>
    <definedName name="_xlnm._FilterDatabase" localSheetId="6" hidden="1">'درآمد ناشی از فروش '!$A$8:$V$8</definedName>
    <definedName name="_xlnm._FilterDatabase" localSheetId="11" hidden="1">'سایر درآمدها '!$A$9:$M$9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'!$A$1:$L$15</definedName>
    <definedName name="_xlnm.Print_Area" localSheetId="5">'درآمد سود سهام '!$A$1:$S$24</definedName>
    <definedName name="_xlnm.Print_Area" localSheetId="7">'درآمد ناشی از تغییر قیمت اوراق '!$A$1:$Q$26</definedName>
    <definedName name="_xlnm.Print_Area" localSheetId="6">'درآمد ناشی از فروش '!$A$1:$R$40</definedName>
    <definedName name="_xlnm.Print_Area" localSheetId="0">روکش!$A$1:$L$40</definedName>
    <definedName name="_xlnm.Print_Area" localSheetId="11">'سایر درآمدها '!$A$1:$E$14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 '!$A$1:$U$41</definedName>
    <definedName name="_xlnm.Print_Area" localSheetId="1">سهام!$A$1:$Z$31</definedName>
    <definedName name="_xlnm.Print_Area" localSheetId="4">'سود اوراق بهادار و سپرده بانکی '!$A$1:$T$13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11" l="1"/>
  <c r="Q41" i="11"/>
  <c r="C13" i="14"/>
  <c r="I15" i="13"/>
  <c r="E15" i="13"/>
  <c r="K14" i="13" l="1"/>
  <c r="G12" i="13"/>
  <c r="G13" i="13"/>
  <c r="G14" i="13"/>
  <c r="G10" i="13"/>
  <c r="S39" i="11"/>
  <c r="I39" i="11"/>
  <c r="S9" i="6"/>
  <c r="S10" i="6"/>
  <c r="S11" i="6"/>
  <c r="S12" i="6"/>
  <c r="S8" i="6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12" i="1"/>
  <c r="K6" i="6"/>
  <c r="I40" i="11"/>
  <c r="M23" i="8"/>
  <c r="K13" i="7"/>
  <c r="Q13" i="7"/>
  <c r="I13" i="7"/>
  <c r="I11" i="11" l="1"/>
  <c r="I10" i="11"/>
  <c r="K12" i="13"/>
  <c r="G11" i="13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40" i="11"/>
  <c r="S10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S13" i="7"/>
  <c r="O13" i="7"/>
  <c r="K13" i="13" l="1"/>
  <c r="M13" i="7"/>
  <c r="Q13" i="6"/>
  <c r="O13" i="6"/>
  <c r="M13" i="6"/>
  <c r="K13" i="6"/>
  <c r="I25" i="9" l="1"/>
  <c r="G40" i="10"/>
  <c r="E41" i="11"/>
  <c r="E25" i="9"/>
  <c r="G25" i="9"/>
  <c r="M25" i="9"/>
  <c r="O25" i="9"/>
  <c r="E13" i="14"/>
  <c r="O40" i="10"/>
  <c r="M40" i="10"/>
  <c r="E40" i="10"/>
  <c r="Q23" i="8"/>
  <c r="O23" i="8"/>
  <c r="K23" i="8"/>
  <c r="I23" i="8"/>
  <c r="W29" i="1"/>
  <c r="U29" i="1"/>
  <c r="O29" i="1"/>
  <c r="K29" i="1"/>
  <c r="G29" i="1"/>
  <c r="E29" i="1"/>
  <c r="S23" i="8"/>
  <c r="I40" i="10" l="1"/>
  <c r="I41" i="11"/>
  <c r="Q40" i="10"/>
  <c r="S41" i="11"/>
  <c r="E9" i="15" l="1"/>
  <c r="AA41" i="11" l="1"/>
  <c r="O41" i="11" l="1"/>
  <c r="C41" i="11"/>
  <c r="Y29" i="1" l="1"/>
  <c r="Q25" i="9"/>
  <c r="S13" i="6" l="1"/>
  <c r="E12" i="15" l="1"/>
  <c r="I12" i="15" l="1"/>
  <c r="E11" i="15"/>
  <c r="K10" i="13" l="1"/>
  <c r="K11" i="13"/>
  <c r="K15" i="13" l="1"/>
  <c r="G15" i="13"/>
  <c r="I9" i="15"/>
  <c r="G41" i="11"/>
  <c r="I42" i="11" s="1"/>
  <c r="I11" i="15"/>
  <c r="K8" i="18" l="1"/>
  <c r="C8" i="18"/>
  <c r="K7" i="9"/>
  <c r="C7" i="9"/>
  <c r="C11" i="18" l="1"/>
  <c r="R23" i="8" l="1"/>
  <c r="P23" i="8"/>
  <c r="N23" i="8"/>
  <c r="L23" i="8"/>
  <c r="J23" i="8"/>
  <c r="I7" i="8" l="1"/>
  <c r="O7" i="8"/>
  <c r="A4" i="15" l="1"/>
  <c r="Q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E13" i="15" s="1"/>
  <c r="R11" i="18"/>
  <c r="I11" i="18"/>
  <c r="U26" i="11" l="1"/>
  <c r="K31" i="11"/>
  <c r="K14" i="11"/>
  <c r="U22" i="11"/>
  <c r="K27" i="11"/>
  <c r="U29" i="11"/>
  <c r="K34" i="11"/>
  <c r="U36" i="11"/>
  <c r="K10" i="11"/>
  <c r="K24" i="11"/>
  <c r="K30" i="11"/>
  <c r="U34" i="11"/>
  <c r="K17" i="11"/>
  <c r="K13" i="11"/>
  <c r="U11" i="11"/>
  <c r="K16" i="11"/>
  <c r="U25" i="11"/>
  <c r="K19" i="11"/>
  <c r="U17" i="11"/>
  <c r="K12" i="11"/>
  <c r="K25" i="11"/>
  <c r="K21" i="11"/>
  <c r="K35" i="11"/>
  <c r="G9" i="15"/>
  <c r="U32" i="11"/>
  <c r="K37" i="11"/>
  <c r="K20" i="11"/>
  <c r="U28" i="11"/>
  <c r="K33" i="11"/>
  <c r="U35" i="11"/>
  <c r="K40" i="11"/>
  <c r="K11" i="11"/>
  <c r="U13" i="11"/>
  <c r="K39" i="11"/>
  <c r="U12" i="11"/>
  <c r="K36" i="11"/>
  <c r="U21" i="11"/>
  <c r="K23" i="11"/>
  <c r="U27" i="11"/>
  <c r="K15" i="11"/>
  <c r="K22" i="11"/>
  <c r="K29" i="11"/>
  <c r="U20" i="11"/>
  <c r="U23" i="11"/>
  <c r="K18" i="11"/>
  <c r="U37" i="11"/>
  <c r="U38" i="11"/>
  <c r="U15" i="11"/>
  <c r="K26" i="11"/>
  <c r="U10" i="11"/>
  <c r="U19" i="11"/>
  <c r="K32" i="11"/>
  <c r="U18" i="11"/>
  <c r="U14" i="11"/>
  <c r="U24" i="11"/>
  <c r="U33" i="11"/>
  <c r="U16" i="11"/>
  <c r="K28" i="11"/>
  <c r="U31" i="11"/>
  <c r="U40" i="11"/>
  <c r="U39" i="11"/>
  <c r="K38" i="11"/>
  <c r="U30" i="11"/>
  <c r="I10" i="15"/>
  <c r="I13" i="15" s="1"/>
  <c r="F11" i="18"/>
  <c r="K41" i="11" l="1"/>
  <c r="U41" i="11"/>
  <c r="G10" i="15"/>
  <c r="G11" i="15"/>
  <c r="G12" i="15"/>
  <c r="A4" i="7"/>
  <c r="G13" i="15" l="1"/>
  <c r="A4" i="8"/>
  <c r="A4" i="10" s="1"/>
  <c r="A4" i="9" s="1"/>
  <c r="A4" i="11" s="1"/>
  <c r="A4" i="18" s="1"/>
  <c r="A4" i="13" s="1"/>
  <c r="A4" i="14" s="1"/>
  <c r="F15" i="13" l="1"/>
  <c r="H15" i="13"/>
  <c r="J15" i="13"/>
  <c r="L15" i="13"/>
  <c r="J25" i="9" l="1"/>
  <c r="N25" i="9"/>
  <c r="P25" i="9"/>
  <c r="L25" i="9"/>
  <c r="H25" i="9"/>
</calcChain>
</file>

<file path=xl/sharedStrings.xml><?xml version="1.0" encoding="utf-8"?>
<sst xmlns="http://schemas.openxmlformats.org/spreadsheetml/2006/main" count="493" uniqueCount="155">
  <si>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</si>
  <si>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</si>
  <si>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</si>
  <si>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</si>
  <si>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</si>
  <si>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</si>
  <si>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</si>
  <si>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</si>
  <si>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</si>
  <si>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</si>
  <si>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</si>
  <si>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</si>
  <si>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</si>
  <si>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</si>
  <si>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</si>
  <si>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</si>
  <si>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</si>
  <si>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</si>
  <si>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</si>
  <si>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</si>
  <si>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</si>
  <si>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</si>
  <si>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</si>
  <si>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</si>
  <si>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</si>
  <si>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</si>
  <si>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</si>
  <si>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</si>
  <si>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</si>
  <si>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</si>
  <si>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</si>
  <si>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</si>
  <si>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</si>
  <si>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</si>
  <si>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</si>
  <si>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</si>
  <si>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</si>
  <si>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</si>
  <si>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</si>
  <si>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</si>
  <si>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</si>
  <si>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</si>
  <si>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</si>
  <si>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</si>
  <si>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</si>
  <si>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</si>
  <si>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</si>
  <si>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</si>
  <si>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</si>
  <si>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</si>
  <si>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</si>
  <si>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</si>
  <si>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</si>
  <si>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</si>
  <si>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</si>
  <si>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</si>
  <si>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</si>
  <si>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</si>
  <si>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</si>
  <si>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</si>
  <si>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</si>
  <si>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</si>
  <si>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</si>
  <si>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</si>
  <si>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</si>
  <si>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</si>
  <si>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</si>
  <si>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</si>
  <si>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</si>
  <si>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</si>
  <si>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</si>
  <si>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</si>
  <si>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</si>
  <si>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</si>
  <si>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</si>
  <si>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</si>
  <si>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</si>
  <si>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</si>
  <si>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</si>
  <si>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</si>
  <si>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</si>
  <si>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</si>
  <si>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</si>
  <si>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</si>
  <si>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</si>
  <si>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</si>
  <si>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</si>
  <si>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سرمایه گذاری دارویی تامین</t>
  </si>
  <si>
    <t>سرمایه‌گذاری‌غدیر(هلدینگ‌</t>
  </si>
  <si>
    <t>سیمان خوزستان</t>
  </si>
  <si>
    <t>گروه مپنا (سهامی عام)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</si>
  <si>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</si>
  <si>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</si>
  <si>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</si>
  <si>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</si>
  <si>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</si>
  <si>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</si>
  <si>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</si>
  <si>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تولیدات پتروشیمی قائد بصیر</t>
  </si>
  <si>
    <t>فرآورده‌های‌نسوزآذر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</si>
  <si>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</si>
  <si>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</si>
  <si>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</si>
  <si>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</si>
  <si>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</si>
  <si>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معین برای سایر درآمدهای تنزیل سود بانک</t>
  </si>
  <si>
    <t>تعدیل کارمزد کارگزار</t>
  </si>
  <si>
    <t>توسعه معدنی و صنعتی صبانور</t>
  </si>
  <si>
    <t>بانک اقتصاد نوین توحید</t>
  </si>
  <si>
    <t>12485067333911</t>
  </si>
  <si>
    <t>1400/04/19</t>
  </si>
  <si>
    <t>-</t>
  </si>
  <si>
    <t>توسعه‌معادن‌وفلزات‌</t>
  </si>
  <si>
    <t>صنایع شیمیایی کیمیاگران امروز</t>
  </si>
  <si>
    <t>پتروشیمی پارس</t>
  </si>
  <si>
    <t>کل دارایی ها</t>
  </si>
  <si>
    <t>نفت ایرانول</t>
  </si>
  <si>
    <t>توزیع دارو پخش</t>
  </si>
  <si>
    <t>نفت سپاهان</t>
  </si>
  <si>
    <t>پالایش نفت بندرعباس</t>
  </si>
  <si>
    <t>سیمان‌شاهرود</t>
  </si>
  <si>
    <t>1401/02/25</t>
  </si>
  <si>
    <t>1401/03/31</t>
  </si>
  <si>
    <t>ح . توسعه‌معادن‌وفلزات‌</t>
  </si>
  <si>
    <t>سیمان‌مازندران‌</t>
  </si>
  <si>
    <t>1401/03/30</t>
  </si>
  <si>
    <t>1401/03/04</t>
  </si>
  <si>
    <t>1401/03/02</t>
  </si>
  <si>
    <t>1401/03/17</t>
  </si>
  <si>
    <t>1401/04/16</t>
  </si>
  <si>
    <t>1401/04/29</t>
  </si>
  <si>
    <t>1401/04/15</t>
  </si>
  <si>
    <t>1401/04/30</t>
  </si>
  <si>
    <t>پخش هجرت</t>
  </si>
  <si>
    <t>سرمایه گذاری تامین اجتماعی</t>
  </si>
  <si>
    <t>مبین انرژی خلیج فارس</t>
  </si>
  <si>
    <t>پالایش نفت اصفهان</t>
  </si>
  <si>
    <t>بانک سامان زعفرانیه</t>
  </si>
  <si>
    <t>8648104013808</t>
  </si>
  <si>
    <t>1401/06/21</t>
  </si>
  <si>
    <t>1401/06/12</t>
  </si>
  <si>
    <t>1401/07/30</t>
  </si>
  <si>
    <t>ح . توزیع دارو پخش</t>
  </si>
  <si>
    <t>بانک ملی الوند</t>
  </si>
  <si>
    <t>0228569775003</t>
  </si>
  <si>
    <t>1401/07/25</t>
  </si>
  <si>
    <t>1401/08/30</t>
  </si>
  <si>
    <t>1401/07/27</t>
  </si>
  <si>
    <t xml:space="preserve"> منتهی به 30 آذر ماه 1401</t>
  </si>
  <si>
    <t>برای ماه منتهی به 1401/09/30</t>
  </si>
  <si>
    <t>1401/09/30</t>
  </si>
  <si>
    <t xml:space="preserve">از ابتدای سال مالی تا پایان آذر ماه </t>
  </si>
  <si>
    <t>طی آذر ماه</t>
  </si>
  <si>
    <t>از ابتدای سال مالی تا پایان آذر ماه</t>
  </si>
  <si>
    <t>سرمایه گذاری شفادارو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</si>
</sst>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9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b/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18"/>
      <color rgb="FFFF0000"/>
      <name val="B Nazanin"/>
      <charset val="178"/>
    </font>
    <font>
      <sz val="20"/>
      <color rgb="FF000000"/>
      <name val="Tahoma"/>
      <family val="2"/>
    </font>
    <font>
      <sz val="22"/>
      <color rgb="FFFF0000"/>
      <name val="B Nazanin"/>
      <charset val="178"/>
    </font>
    <font>
      <sz val="9"/>
      <name val="Tahoma"/>
      <family val="2"/>
    </font>
    <font>
      <sz val="14"/>
      <name val="Calibri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sz val="16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3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40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3" fontId="44" fillId="0" borderId="0" xfId="0" applyNumberFormat="1" applyFont="1" applyFill="1" applyAlignment="1">
      <alignment horizontal="right" vertical="center" wrapText="1"/>
    </xf>
    <xf numFmtId="0" fontId="24" fillId="0" borderId="0" xfId="0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41" fontId="24" fillId="0" borderId="0" xfId="0" applyNumberFormat="1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/>
    <xf numFmtId="41" fontId="8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5" fontId="8" fillId="0" borderId="2" xfId="0" applyNumberFormat="1" applyFont="1" applyFill="1" applyBorder="1"/>
    <xf numFmtId="165" fontId="8" fillId="0" borderId="0" xfId="0" applyNumberFormat="1" applyFont="1" applyFill="1"/>
    <xf numFmtId="168" fontId="8" fillId="0" borderId="0" xfId="0" applyNumberFormat="1" applyFont="1" applyFill="1"/>
    <xf numFmtId="0" fontId="18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3" fontId="48" fillId="0" borderId="0" xfId="0" applyNumberFormat="1" applyFont="1" applyFill="1"/>
    <xf numFmtId="3" fontId="8" fillId="0" borderId="0" xfId="0" applyNumberFormat="1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3" fontId="45" fillId="0" borderId="0" xfId="0" applyNumberFormat="1" applyFont="1" applyFill="1"/>
    <xf numFmtId="3" fontId="46" fillId="0" borderId="0" xfId="0" applyNumberFormat="1" applyFont="1" applyFill="1"/>
    <xf numFmtId="3" fontId="47" fillId="0" borderId="0" xfId="0" applyNumberFormat="1" applyFont="1" applyFill="1"/>
    <xf numFmtId="3" fontId="0" fillId="0" borderId="0" xfId="0" applyNumberFormat="1" applyFill="1"/>
    <xf numFmtId="3" fontId="38" fillId="0" borderId="0" xfId="0" applyNumberFormat="1" applyFont="1" applyFill="1"/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vertical="center"/>
    </xf>
    <xf numFmtId="3" fontId="39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3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3" fillId="0" borderId="4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3" fontId="42" fillId="0" borderId="0" xfId="0" applyNumberFormat="1" applyFont="1" applyFill="1"/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3" fontId="24" fillId="0" borderId="0" xfId="0" applyNumberFormat="1" applyFont="1" applyFill="1"/>
    <xf numFmtId="3" fontId="8" fillId="0" borderId="0" xfId="0" applyNumberFormat="1" applyFont="1" applyFill="1" applyAlignment="1">
      <alignment horizontal="right" vertical="center"/>
    </xf>
    <xf numFmtId="165" fontId="24" fillId="0" borderId="0" xfId="0" applyNumberFormat="1" applyFont="1" applyFill="1" applyAlignment="1">
      <alignment horizontal="right" vertical="center"/>
    </xf>
    <xf numFmtId="165" fontId="41" fillId="0" borderId="0" xfId="0" applyNumberFormat="1" applyFont="1" applyFill="1" applyAlignment="1">
      <alignment vertical="center"/>
    </xf>
    <xf numFmtId="165" fontId="31" fillId="0" borderId="0" xfId="0" applyNumberFormat="1" applyFont="1" applyFill="1" applyAlignment="1">
      <alignment horizontal="center"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0" fontId="33" fillId="0" borderId="0" xfId="0" applyFont="1" applyFill="1" applyAlignment="1">
      <alignment horizontal="right" vertical="center" readingOrder="2"/>
    </xf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8" fontId="4" fillId="0" borderId="0" xfId="0" applyNumberFormat="1" applyFont="1" applyFill="1"/>
    <xf numFmtId="165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11</xdr:col>
      <xdr:colOff>504825</xdr:colOff>
      <xdr:row>39</xdr:row>
      <xdr:rowOff>171450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7C4956F-EC58-435F-8299-00C321810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75975" y="0"/>
          <a:ext cx="7210424" cy="7600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7" zoomScaleNormal="100" zoomScaleSheetLayoutView="100" workbookViewId="0">
      <selection activeCell="G32" sqref="G32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46" t="s">
        <v>96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ht="1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8" spans="1:13">
      <c r="A28" s="47" t="s">
        <v>148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2" spans="1:13">
      <c r="C32" s="2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51" t="s">
        <v>67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8" ht="30">
      <c r="A3" s="51" t="str">
        <f>'سرمایه‌گذاری در سهام '!A3:U3</f>
        <v>صورت وضعیت درآمدها</v>
      </c>
      <c r="B3" s="51"/>
      <c r="C3" s="51" t="s">
        <v>29</v>
      </c>
      <c r="D3" s="51" t="s">
        <v>29</v>
      </c>
      <c r="E3" s="51" t="s">
        <v>29</v>
      </c>
      <c r="F3" s="51" t="s">
        <v>29</v>
      </c>
      <c r="G3" s="51" t="s">
        <v>29</v>
      </c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8" ht="30">
      <c r="A4" s="51" t="str">
        <f>'سرمایه‌گذاری در سهام '!A4:U4</f>
        <v>برای ماه منتهی به 1401/09/30</v>
      </c>
      <c r="B4" s="51"/>
      <c r="C4" s="51">
        <f>'سرمایه‌گذاری در سهام '!A4:U4</f>
        <v>0</v>
      </c>
      <c r="D4" s="51" t="s">
        <v>60</v>
      </c>
      <c r="E4" s="51" t="s">
        <v>60</v>
      </c>
      <c r="F4" s="51" t="s">
        <v>60</v>
      </c>
      <c r="G4" s="51" t="s">
        <v>60</v>
      </c>
      <c r="H4" s="51"/>
      <c r="I4" s="51"/>
      <c r="J4" s="51"/>
      <c r="K4" s="51"/>
      <c r="L4" s="51"/>
      <c r="M4" s="51"/>
      <c r="N4" s="51"/>
      <c r="O4" s="51"/>
      <c r="P4" s="51"/>
      <c r="Q4" s="51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52" t="s">
        <v>82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51" t="s">
        <v>33</v>
      </c>
      <c r="C8" s="51" t="str">
        <f>'درآمد ناشی از فروش '!C7:I7</f>
        <v>طی آذر ماه</v>
      </c>
      <c r="D8" s="51" t="s">
        <v>31</v>
      </c>
      <c r="E8" s="51" t="s">
        <v>31</v>
      </c>
      <c r="F8" s="51" t="s">
        <v>31</v>
      </c>
      <c r="G8" s="51" t="s">
        <v>31</v>
      </c>
      <c r="H8" s="51" t="s">
        <v>31</v>
      </c>
      <c r="I8" s="51" t="s">
        <v>31</v>
      </c>
      <c r="K8" s="51" t="str">
        <f>'درآمد ناشی از فروش '!K7:Q7</f>
        <v>از ابتدای سال مالی تا پایان آذر ماه</v>
      </c>
      <c r="L8" s="51" t="s">
        <v>32</v>
      </c>
      <c r="M8" s="51" t="s">
        <v>32</v>
      </c>
      <c r="N8" s="51" t="s">
        <v>32</v>
      </c>
      <c r="O8" s="51" t="s">
        <v>32</v>
      </c>
      <c r="P8" s="51" t="s">
        <v>32</v>
      </c>
      <c r="Q8" s="51" t="s">
        <v>32</v>
      </c>
    </row>
    <row r="9" spans="1:18" ht="90.75" thickBot="1">
      <c r="A9" s="51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5" t="s">
        <v>111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0</v>
      </c>
    </row>
    <row r="11" spans="1:18" ht="43.5" thickBot="1">
      <c r="C11" s="16">
        <f>SUM(C10:C10)</f>
        <v>0</v>
      </c>
      <c r="E11" s="16">
        <f t="shared" ref="E11:R11" si="0">SUM(E10:E10)</f>
        <v>0</v>
      </c>
      <c r="F11" s="15">
        <f t="shared" si="0"/>
        <v>0</v>
      </c>
      <c r="G11" s="16">
        <f t="shared" si="0"/>
        <v>0</v>
      </c>
      <c r="H11" s="15">
        <f t="shared" si="0"/>
        <v>0</v>
      </c>
      <c r="I11" s="16">
        <f t="shared" si="0"/>
        <v>0</v>
      </c>
      <c r="J11" s="4">
        <f t="shared" si="0"/>
        <v>0</v>
      </c>
      <c r="K11" s="16">
        <f t="shared" si="0"/>
        <v>0</v>
      </c>
      <c r="L11" s="15">
        <f t="shared" si="0"/>
        <v>0</v>
      </c>
      <c r="M11" s="16">
        <f t="shared" si="0"/>
        <v>0</v>
      </c>
      <c r="N11" s="15">
        <f t="shared" si="0"/>
        <v>0</v>
      </c>
      <c r="O11" s="16">
        <f t="shared" si="0"/>
        <v>0</v>
      </c>
      <c r="P11" s="4">
        <f t="shared" si="0"/>
        <v>0</v>
      </c>
      <c r="Q11" s="16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P41"/>
  <sheetViews>
    <sheetView rightToLeft="1" view="pageBreakPreview" zoomScale="90" zoomScaleNormal="100" zoomScaleSheetLayoutView="90" workbookViewId="0">
      <selection activeCell="I9" sqref="I9"/>
    </sheetView>
  </sheetViews>
  <sheetFormatPr defaultColWidth="9.140625" defaultRowHeight="22.5"/>
  <cols>
    <col min="1" max="1" width="26.140625" style="183" bestFit="1" customWidth="1"/>
    <col min="2" max="2" width="1" style="183" customWidth="1"/>
    <col min="3" max="3" width="31" style="183" bestFit="1" customWidth="1"/>
    <col min="4" max="4" width="1" style="183" customWidth="1"/>
    <col min="5" max="5" width="32.5703125" style="183" bestFit="1" customWidth="1"/>
    <col min="6" max="6" width="1" style="183" customWidth="1"/>
    <col min="7" max="7" width="10" style="185" customWidth="1"/>
    <col min="8" max="8" width="1" style="183" customWidth="1"/>
    <col min="9" max="9" width="32.5703125" style="183" bestFit="1" customWidth="1"/>
    <col min="10" max="10" width="1" style="183" customWidth="1"/>
    <col min="11" max="11" width="10.28515625" style="185" customWidth="1"/>
    <col min="12" max="12" width="1" style="183" customWidth="1"/>
    <col min="13" max="13" width="9.140625" style="183" customWidth="1"/>
    <col min="14" max="16384" width="9.140625" style="183"/>
  </cols>
  <sheetData>
    <row r="2" spans="1:16" ht="24">
      <c r="A2" s="182" t="s">
        <v>67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</row>
    <row r="3" spans="1:16" ht="24">
      <c r="A3" s="182" t="str">
        <f>'سرمایه‌گذاری در اوراق بهادار '!A3:Q3</f>
        <v>صورت وضعیت درآمدها</v>
      </c>
      <c r="B3" s="182" t="s">
        <v>29</v>
      </c>
      <c r="C3" s="182" t="s">
        <v>29</v>
      </c>
      <c r="D3" s="182" t="s">
        <v>29</v>
      </c>
      <c r="E3" s="182" t="s">
        <v>29</v>
      </c>
      <c r="F3" s="182" t="s">
        <v>29</v>
      </c>
      <c r="G3" s="182"/>
      <c r="H3" s="182"/>
      <c r="I3" s="182"/>
      <c r="J3" s="182"/>
      <c r="K3" s="182"/>
      <c r="L3" s="182"/>
      <c r="M3" s="182"/>
    </row>
    <row r="4" spans="1:16" ht="26.25">
      <c r="A4" s="83" t="str">
        <f>'سرمایه‌گذاری در اوراق بهادار '!A4:Q4</f>
        <v>برای ماه منتهی به 1401/09/30</v>
      </c>
      <c r="B4" s="83" t="s">
        <v>97</v>
      </c>
      <c r="C4" s="83" t="s">
        <v>2</v>
      </c>
      <c r="D4" s="83" t="s">
        <v>2</v>
      </c>
      <c r="E4" s="83" t="s">
        <v>2</v>
      </c>
      <c r="F4" s="83" t="s">
        <v>2</v>
      </c>
      <c r="G4" s="83"/>
      <c r="H4" s="83"/>
      <c r="I4" s="83"/>
      <c r="J4" s="83"/>
      <c r="K4" s="83"/>
      <c r="L4" s="83"/>
      <c r="M4" s="83"/>
      <c r="N4" s="81"/>
    </row>
    <row r="5" spans="1:16" ht="24">
      <c r="B5" s="184"/>
      <c r="C5" s="184"/>
      <c r="D5" s="184"/>
      <c r="E5" s="184"/>
      <c r="F5" s="184"/>
      <c r="G5" s="184"/>
      <c r="H5" s="184"/>
      <c r="I5" s="184"/>
    </row>
    <row r="6" spans="1:16" ht="28.5">
      <c r="A6" s="186" t="s">
        <v>81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6" ht="28.5">
      <c r="A7" s="187"/>
      <c r="B7" s="187"/>
      <c r="C7" s="187"/>
      <c r="D7" s="187"/>
      <c r="E7" s="187"/>
      <c r="F7" s="187"/>
      <c r="G7" s="188"/>
      <c r="H7" s="187"/>
      <c r="I7" s="187"/>
      <c r="J7" s="187"/>
      <c r="K7" s="188"/>
      <c r="L7" s="187"/>
    </row>
    <row r="8" spans="1:16" ht="24.75" thickBot="1">
      <c r="A8" s="189" t="s">
        <v>53</v>
      </c>
      <c r="B8" s="189" t="s">
        <v>53</v>
      </c>
      <c r="C8" s="189" t="s">
        <v>53</v>
      </c>
      <c r="E8" s="189" t="s">
        <v>152</v>
      </c>
      <c r="F8" s="189" t="s">
        <v>31</v>
      </c>
      <c r="G8" s="189" t="s">
        <v>31</v>
      </c>
      <c r="I8" s="189" t="s">
        <v>153</v>
      </c>
      <c r="J8" s="189" t="s">
        <v>32</v>
      </c>
      <c r="K8" s="189" t="s">
        <v>32</v>
      </c>
    </row>
    <row r="9" spans="1:16" ht="48" thickBot="1">
      <c r="A9" s="190" t="s">
        <v>54</v>
      </c>
      <c r="C9" s="190" t="s">
        <v>19</v>
      </c>
      <c r="E9" s="190" t="s">
        <v>55</v>
      </c>
      <c r="G9" s="191" t="s">
        <v>56</v>
      </c>
      <c r="I9" s="190" t="s">
        <v>55</v>
      </c>
      <c r="K9" s="191" t="s">
        <v>56</v>
      </c>
    </row>
    <row r="10" spans="1:16" ht="24.75">
      <c r="A10" s="96" t="s">
        <v>26</v>
      </c>
      <c r="B10" s="96"/>
      <c r="C10" s="96" t="s">
        <v>27</v>
      </c>
      <c r="D10" s="96"/>
      <c r="E10" s="96">
        <v>3348</v>
      </c>
      <c r="F10" s="192"/>
      <c r="G10" s="33">
        <f>E10/$E$15</f>
        <v>2.956516164275271E-4</v>
      </c>
      <c r="H10" s="192"/>
      <c r="I10" s="96">
        <v>388370</v>
      </c>
      <c r="J10" s="192"/>
      <c r="K10" s="33">
        <f>I10/$I$15</f>
        <v>6.0738099924876308E-4</v>
      </c>
      <c r="M10" s="193"/>
      <c r="N10" s="194"/>
      <c r="O10" s="193"/>
      <c r="P10" s="194"/>
    </row>
    <row r="11" spans="1:16" ht="24.75">
      <c r="A11" s="96" t="s">
        <v>63</v>
      </c>
      <c r="B11" s="96"/>
      <c r="C11" s="96" t="s">
        <v>64</v>
      </c>
      <c r="D11" s="96"/>
      <c r="E11" s="96">
        <v>10635791</v>
      </c>
      <c r="F11" s="192"/>
      <c r="G11" s="33">
        <f>E11/$E$15</f>
        <v>0.93921409830804792</v>
      </c>
      <c r="H11" s="192"/>
      <c r="I11" s="96">
        <v>634863847</v>
      </c>
      <c r="J11" s="192"/>
      <c r="K11" s="33">
        <f>I11/$I$15</f>
        <v>0.99287853793489156</v>
      </c>
      <c r="M11" s="193"/>
      <c r="N11" s="194"/>
      <c r="O11" s="193"/>
      <c r="P11" s="194"/>
    </row>
    <row r="12" spans="1:16" ht="24.75">
      <c r="A12" s="96" t="s">
        <v>108</v>
      </c>
      <c r="B12" s="96"/>
      <c r="C12" s="96" t="s">
        <v>109</v>
      </c>
      <c r="D12" s="96"/>
      <c r="E12" s="96">
        <v>668200</v>
      </c>
      <c r="F12" s="192"/>
      <c r="G12" s="33">
        <f t="shared" ref="G12:G14" si="0">E12/$E$15</f>
        <v>5.9006693577321863E-2</v>
      </c>
      <c r="H12" s="192"/>
      <c r="I12" s="96">
        <v>4146773</v>
      </c>
      <c r="J12" s="192"/>
      <c r="K12" s="33">
        <f>I12/$I$15</f>
        <v>6.4852360594221774E-3</v>
      </c>
      <c r="M12" s="193"/>
      <c r="N12" s="194"/>
      <c r="O12" s="193"/>
      <c r="P12" s="194"/>
    </row>
    <row r="13" spans="1:16" ht="24.75">
      <c r="A13" s="96" t="s">
        <v>137</v>
      </c>
      <c r="B13" s="96"/>
      <c r="C13" s="96" t="s">
        <v>138</v>
      </c>
      <c r="D13" s="96"/>
      <c r="E13" s="96">
        <v>1644</v>
      </c>
      <c r="F13" s="192"/>
      <c r="G13" s="33">
        <f t="shared" si="0"/>
        <v>1.4517660018125881E-4</v>
      </c>
      <c r="H13" s="192"/>
      <c r="I13" s="96">
        <v>3288</v>
      </c>
      <c r="J13" s="192"/>
      <c r="K13" s="33">
        <f>I13/$I$15</f>
        <v>5.1421807182066915E-6</v>
      </c>
      <c r="M13" s="193"/>
      <c r="N13" s="194"/>
      <c r="O13" s="193"/>
      <c r="P13" s="194"/>
    </row>
    <row r="14" spans="1:16" ht="24.75">
      <c r="A14" s="96" t="s">
        <v>143</v>
      </c>
      <c r="B14" s="96"/>
      <c r="C14" s="96" t="s">
        <v>144</v>
      </c>
      <c r="D14" s="96"/>
      <c r="E14" s="96">
        <v>15156</v>
      </c>
      <c r="F14" s="192"/>
      <c r="G14" s="33">
        <f t="shared" si="0"/>
        <v>1.338379898021386E-3</v>
      </c>
      <c r="H14" s="192"/>
      <c r="I14" s="96">
        <v>15156</v>
      </c>
      <c r="J14" s="192"/>
      <c r="K14" s="33">
        <f>I14/$I$15</f>
        <v>2.3702825719325008E-5</v>
      </c>
      <c r="M14" s="193"/>
      <c r="N14" s="194"/>
      <c r="O14" s="193"/>
      <c r="P14" s="194"/>
    </row>
    <row r="15" spans="1:16" s="81" customFormat="1" ht="36.75" customHeight="1" thickBot="1">
      <c r="E15" s="195">
        <f>SUM(E10:E14)</f>
        <v>11324139</v>
      </c>
      <c r="F15" s="192">
        <f t="shared" ref="F15:L15" si="1">SUM(F10:F12)</f>
        <v>0</v>
      </c>
      <c r="G15" s="34">
        <f>SUM(G10:G13)</f>
        <v>0.99866162010197856</v>
      </c>
      <c r="H15" s="192">
        <f t="shared" si="1"/>
        <v>0</v>
      </c>
      <c r="I15" s="195">
        <f>SUM(I10:I14)</f>
        <v>639417434</v>
      </c>
      <c r="J15" s="192">
        <f t="shared" si="1"/>
        <v>0</v>
      </c>
      <c r="K15" s="34">
        <f>SUM(K10:K13)</f>
        <v>0.99997629717428071</v>
      </c>
      <c r="L15" s="81">
        <f t="shared" si="1"/>
        <v>0</v>
      </c>
      <c r="M15" s="95"/>
    </row>
    <row r="16" spans="1:16" ht="23.25" thickTop="1">
      <c r="M16" s="196"/>
    </row>
    <row r="17" spans="5:13">
      <c r="E17" s="193"/>
      <c r="M17" s="196"/>
    </row>
    <row r="18" spans="5:13">
      <c r="E18" s="197"/>
      <c r="M18" s="196"/>
    </row>
    <row r="19" spans="5:13">
      <c r="M19" s="196"/>
    </row>
    <row r="20" spans="5:13">
      <c r="M20" s="196"/>
    </row>
    <row r="21" spans="5:13">
      <c r="M21" s="196"/>
    </row>
    <row r="22" spans="5:13">
      <c r="M22" s="196"/>
    </row>
    <row r="23" spans="5:13">
      <c r="M23" s="196"/>
    </row>
    <row r="24" spans="5:13">
      <c r="M24" s="196"/>
    </row>
    <row r="25" spans="5:13">
      <c r="M25" s="196"/>
    </row>
    <row r="26" spans="5:13">
      <c r="M26" s="196"/>
    </row>
    <row r="27" spans="5:13">
      <c r="M27" s="196"/>
    </row>
    <row r="28" spans="5:13">
      <c r="M28" s="196"/>
    </row>
    <row r="29" spans="5:13">
      <c r="M29" s="196"/>
    </row>
    <row r="30" spans="5:13">
      <c r="M30" s="196"/>
    </row>
    <row r="31" spans="5:13">
      <c r="M31" s="196"/>
    </row>
    <row r="32" spans="5:13">
      <c r="M32" s="196"/>
    </row>
    <row r="33" spans="13:13">
      <c r="M33" s="196"/>
    </row>
    <row r="34" spans="13:13">
      <c r="M34" s="196"/>
    </row>
    <row r="35" spans="13:13">
      <c r="M35" s="196"/>
    </row>
    <row r="36" spans="13:13">
      <c r="M36" s="196"/>
    </row>
    <row r="37" spans="13:13">
      <c r="M37" s="196"/>
    </row>
    <row r="38" spans="13:13">
      <c r="M38" s="196"/>
    </row>
    <row r="39" spans="13:13">
      <c r="M39" s="196"/>
    </row>
    <row r="40" spans="13:13">
      <c r="M40" s="196"/>
    </row>
    <row r="41" spans="13:13">
      <c r="M41" s="196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3"/>
  <sheetViews>
    <sheetView rightToLeft="1" view="pageBreakPreview" zoomScaleNormal="100" zoomScaleSheetLayoutView="100" workbookViewId="0">
      <selection activeCell="C8" sqref="C8"/>
    </sheetView>
  </sheetViews>
  <sheetFormatPr defaultColWidth="12.140625" defaultRowHeight="22.5"/>
  <cols>
    <col min="1" max="1" width="42.42578125" style="183" bestFit="1" customWidth="1"/>
    <col min="2" max="2" width="2.5703125" style="183" customWidth="1"/>
    <col min="3" max="3" width="19" style="183" bestFit="1" customWidth="1"/>
    <col min="4" max="4" width="0.7109375" style="183" customWidth="1"/>
    <col min="5" max="5" width="20.5703125" style="183" bestFit="1" customWidth="1"/>
    <col min="6" max="16384" width="12.140625" style="183"/>
  </cols>
  <sheetData>
    <row r="2" spans="1:13" ht="24">
      <c r="A2" s="182" t="s">
        <v>67</v>
      </c>
      <c r="B2" s="182"/>
      <c r="C2" s="182"/>
      <c r="D2" s="182"/>
      <c r="E2" s="182"/>
    </row>
    <row r="3" spans="1:13" ht="24">
      <c r="A3" s="182" t="s">
        <v>29</v>
      </c>
      <c r="B3" s="182" t="s">
        <v>29</v>
      </c>
      <c r="C3" s="182" t="s">
        <v>29</v>
      </c>
      <c r="D3" s="182" t="s">
        <v>29</v>
      </c>
      <c r="E3" s="182"/>
    </row>
    <row r="4" spans="1:13" ht="24">
      <c r="A4" s="182" t="str">
        <f>'درآمد سپرده بانکی '!A4:M4</f>
        <v>برای ماه منتهی به 1401/09/30</v>
      </c>
      <c r="B4" s="182" t="s">
        <v>2</v>
      </c>
      <c r="C4" s="182" t="s">
        <v>2</v>
      </c>
      <c r="D4" s="182" t="s">
        <v>2</v>
      </c>
      <c r="E4" s="182"/>
    </row>
    <row r="5" spans="1:13" ht="24">
      <c r="A5" s="184"/>
      <c r="B5" s="184"/>
      <c r="C5" s="184"/>
      <c r="D5" s="184"/>
      <c r="E5" s="184"/>
    </row>
    <row r="6" spans="1:13" ht="28.5">
      <c r="A6" s="186" t="s">
        <v>83</v>
      </c>
      <c r="B6" s="186"/>
      <c r="C6" s="186"/>
      <c r="D6" s="186"/>
      <c r="E6" s="186"/>
    </row>
    <row r="7" spans="1:13" ht="28.5">
      <c r="A7" s="187"/>
      <c r="B7" s="187"/>
      <c r="C7" s="187"/>
      <c r="D7" s="187"/>
      <c r="E7" s="187"/>
    </row>
    <row r="8" spans="1:13" ht="48.75" thickBot="1">
      <c r="A8" s="182" t="s">
        <v>57</v>
      </c>
      <c r="C8" s="198" t="s">
        <v>152</v>
      </c>
      <c r="E8" s="199" t="s">
        <v>153</v>
      </c>
    </row>
    <row r="9" spans="1:13" ht="24.75" thickBot="1">
      <c r="A9" s="189" t="s">
        <v>57</v>
      </c>
      <c r="C9" s="198" t="s">
        <v>22</v>
      </c>
      <c r="E9" s="198" t="s">
        <v>22</v>
      </c>
    </row>
    <row r="10" spans="1:13" ht="24">
      <c r="A10" s="200" t="s">
        <v>66</v>
      </c>
      <c r="C10" s="193">
        <v>16535436</v>
      </c>
      <c r="E10" s="193">
        <v>1158963240</v>
      </c>
      <c r="F10" s="71"/>
      <c r="G10" s="193"/>
      <c r="H10" s="71"/>
      <c r="K10" s="193"/>
    </row>
    <row r="11" spans="1:13" ht="24" hidden="1">
      <c r="A11" s="200" t="s">
        <v>105</v>
      </c>
      <c r="C11" s="193">
        <v>0</v>
      </c>
      <c r="E11" s="193">
        <v>0</v>
      </c>
      <c r="G11" s="193"/>
    </row>
    <row r="12" spans="1:13" ht="24">
      <c r="A12" s="200" t="s">
        <v>106</v>
      </c>
      <c r="C12" s="193">
        <v>5445693</v>
      </c>
      <c r="E12" s="193">
        <v>260898315</v>
      </c>
      <c r="F12" s="71"/>
      <c r="G12" s="193"/>
      <c r="H12" s="193"/>
      <c r="I12" s="193"/>
      <c r="J12" s="193"/>
      <c r="K12" s="193"/>
    </row>
    <row r="13" spans="1:13" ht="27" thickBot="1">
      <c r="A13" s="200" t="s">
        <v>38</v>
      </c>
      <c r="C13" s="201">
        <f>SUM(C10:C12)</f>
        <v>21981129</v>
      </c>
      <c r="D13" s="81"/>
      <c r="E13" s="202">
        <f>SUM(E10:E12)</f>
        <v>1419861555</v>
      </c>
    </row>
    <row r="14" spans="1:13" ht="23.25" thickTop="1">
      <c r="M14" s="196"/>
    </row>
    <row r="15" spans="1:13">
      <c r="M15" s="196"/>
    </row>
    <row r="16" spans="1:13">
      <c r="C16" s="71"/>
      <c r="M16" s="196"/>
    </row>
    <row r="17" spans="3:13">
      <c r="C17" s="71"/>
      <c r="M17" s="196"/>
    </row>
    <row r="18" spans="3:13">
      <c r="C18" s="193"/>
      <c r="M18" s="196"/>
    </row>
    <row r="19" spans="3:13">
      <c r="M19" s="196"/>
    </row>
    <row r="20" spans="3:13">
      <c r="M20" s="196"/>
    </row>
    <row r="21" spans="3:13">
      <c r="M21" s="196"/>
    </row>
    <row r="22" spans="3:13">
      <c r="M22" s="196"/>
    </row>
    <row r="23" spans="3:13">
      <c r="M23" s="196"/>
    </row>
    <row r="24" spans="3:13">
      <c r="M24" s="196"/>
    </row>
    <row r="25" spans="3:13">
      <c r="M25" s="196"/>
    </row>
    <row r="26" spans="3:13">
      <c r="M26" s="196"/>
    </row>
    <row r="27" spans="3:13">
      <c r="M27" s="196"/>
    </row>
    <row r="28" spans="3:13">
      <c r="M28" s="196"/>
    </row>
    <row r="29" spans="3:13">
      <c r="M29" s="196"/>
    </row>
    <row r="30" spans="3:13">
      <c r="M30" s="196"/>
    </row>
    <row r="31" spans="3:13">
      <c r="M31" s="196"/>
    </row>
    <row r="32" spans="3:13">
      <c r="M32" s="196"/>
    </row>
    <row r="33" spans="13:13">
      <c r="M33" s="196"/>
    </row>
    <row r="34" spans="13:13">
      <c r="M34" s="196"/>
    </row>
    <row r="35" spans="13:13">
      <c r="M35" s="196"/>
    </row>
    <row r="36" spans="13:13">
      <c r="M36" s="196"/>
    </row>
    <row r="37" spans="13:13">
      <c r="M37" s="196"/>
    </row>
    <row r="38" spans="13:13">
      <c r="M38" s="196"/>
    </row>
    <row r="39" spans="13:13">
      <c r="M39" s="196"/>
    </row>
    <row r="40" spans="13:13">
      <c r="M40" s="196"/>
    </row>
    <row r="41" spans="13:13">
      <c r="M41" s="196"/>
    </row>
    <row r="42" spans="13:13">
      <c r="M42" s="196"/>
    </row>
    <row r="43" spans="13:13">
      <c r="M43" s="196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36"/>
  <sheetViews>
    <sheetView rightToLeft="1" view="pageBreakPreview" zoomScale="40" zoomScaleNormal="60" zoomScaleSheetLayoutView="40" workbookViewId="0">
      <selection activeCell="K20" sqref="K20"/>
    </sheetView>
  </sheetViews>
  <sheetFormatPr defaultColWidth="9.140625" defaultRowHeight="31.5"/>
  <cols>
    <col min="1" max="1" width="51.7109375" style="54" customWidth="1"/>
    <col min="2" max="2" width="1" style="54" customWidth="1"/>
    <col min="3" max="3" width="20.5703125" style="75" customWidth="1"/>
    <col min="4" max="4" width="1" style="54" customWidth="1"/>
    <col min="5" max="5" width="31.28515625" style="54" customWidth="1"/>
    <col min="6" max="6" width="0.7109375" style="54" customWidth="1"/>
    <col min="7" max="7" width="30" style="54" customWidth="1"/>
    <col min="8" max="8" width="1.140625" style="54" customWidth="1"/>
    <col min="9" max="9" width="20.5703125" style="75" bestFit="1" customWidth="1"/>
    <col min="10" max="10" width="1.42578125" style="54" customWidth="1"/>
    <col min="11" max="11" width="33.42578125" style="54" customWidth="1"/>
    <col min="12" max="12" width="0.7109375" style="54" customWidth="1"/>
    <col min="13" max="13" width="20.140625" style="75" bestFit="1" customWidth="1"/>
    <col min="14" max="14" width="0.85546875" style="54" customWidth="1"/>
    <col min="15" max="15" width="27" style="54" customWidth="1"/>
    <col min="16" max="16" width="1" style="54" customWidth="1"/>
    <col min="17" max="17" width="22.5703125" style="75" bestFit="1" customWidth="1"/>
    <col min="18" max="18" width="1" style="54" customWidth="1"/>
    <col min="19" max="19" width="18.140625" style="54" bestFit="1" customWidth="1"/>
    <col min="20" max="20" width="1" style="54" customWidth="1"/>
    <col min="21" max="21" width="28.7109375" style="54" customWidth="1"/>
    <col min="22" max="22" width="0.85546875" style="54" customWidth="1"/>
    <col min="23" max="23" width="29.85546875" style="54" customWidth="1"/>
    <col min="24" max="24" width="1" style="54" customWidth="1"/>
    <col min="25" max="25" width="19.5703125" style="75" customWidth="1"/>
    <col min="26" max="26" width="1.85546875" style="54" customWidth="1"/>
    <col min="27" max="27" width="33" style="54" bestFit="1" customWidth="1"/>
    <col min="28" max="28" width="16.28515625" style="54" customWidth="1"/>
    <col min="29" max="29" width="13.85546875" style="54" customWidth="1"/>
    <col min="30" max="30" width="5.42578125" style="54" customWidth="1"/>
    <col min="31" max="31" width="3.5703125" style="54" customWidth="1"/>
    <col min="32" max="32" width="16.85546875" style="54" customWidth="1"/>
    <col min="33" max="33" width="15.7109375" style="54" customWidth="1"/>
    <col min="34" max="34" width="16.28515625" style="54" customWidth="1"/>
    <col min="35" max="35" width="9.140625" style="54"/>
    <col min="36" max="36" width="27.28515625" style="54" bestFit="1" customWidth="1"/>
    <col min="37" max="16384" width="9.140625" style="54"/>
  </cols>
  <sheetData>
    <row r="2" spans="1:36" ht="47.25" customHeight="1">
      <c r="A2" s="53" t="s">
        <v>67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36" ht="47.25" customHeight="1">
      <c r="A3" s="53" t="s">
        <v>94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36" ht="47.25" customHeight="1">
      <c r="A4" s="53" t="s">
        <v>149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spans="1:36" ht="47.25" customHeight="1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</row>
    <row r="6" spans="1:36" s="58" customFormat="1" ht="47.25" customHeight="1">
      <c r="A6" s="56" t="s">
        <v>68</v>
      </c>
      <c r="B6" s="56"/>
      <c r="C6" s="57"/>
      <c r="D6" s="56"/>
      <c r="E6" s="56"/>
      <c r="F6" s="56"/>
      <c r="G6" s="56"/>
      <c r="H6" s="56"/>
      <c r="I6" s="57"/>
      <c r="J6" s="56"/>
      <c r="K6" s="56"/>
      <c r="L6" s="56"/>
      <c r="M6" s="57"/>
      <c r="N6" s="56"/>
      <c r="O6" s="56"/>
      <c r="P6" s="56"/>
      <c r="Q6" s="57"/>
      <c r="R6" s="56"/>
      <c r="S6" s="56"/>
      <c r="T6" s="56"/>
      <c r="U6" s="56"/>
      <c r="V6" s="56"/>
      <c r="W6" s="56"/>
      <c r="Y6" s="59"/>
    </row>
    <row r="7" spans="1:36" s="58" customFormat="1" ht="47.25" customHeight="1">
      <c r="A7" s="56" t="s">
        <v>69</v>
      </c>
      <c r="B7" s="56"/>
      <c r="C7" s="57"/>
      <c r="D7" s="56"/>
      <c r="E7" s="56"/>
      <c r="F7" s="56"/>
      <c r="G7" s="56"/>
      <c r="H7" s="56"/>
      <c r="I7" s="57"/>
      <c r="J7" s="56"/>
      <c r="K7" s="56"/>
      <c r="L7" s="56"/>
      <c r="M7" s="57"/>
      <c r="N7" s="56"/>
      <c r="O7" s="56"/>
      <c r="P7" s="56"/>
      <c r="Q7" s="57"/>
      <c r="R7" s="56"/>
      <c r="S7" s="56"/>
      <c r="T7" s="56"/>
      <c r="U7" s="56"/>
      <c r="V7" s="56"/>
      <c r="W7" s="56"/>
      <c r="Y7" s="59"/>
    </row>
    <row r="9" spans="1:36" ht="40.5" customHeight="1">
      <c r="A9" s="60" t="s">
        <v>3</v>
      </c>
      <c r="C9" s="61" t="s">
        <v>146</v>
      </c>
      <c r="D9" s="61" t="s">
        <v>101</v>
      </c>
      <c r="E9" s="61" t="s">
        <v>101</v>
      </c>
      <c r="F9" s="61" t="s">
        <v>101</v>
      </c>
      <c r="G9" s="61" t="s">
        <v>101</v>
      </c>
      <c r="I9" s="61" t="s">
        <v>4</v>
      </c>
      <c r="J9" s="61" t="s">
        <v>4</v>
      </c>
      <c r="K9" s="61" t="s">
        <v>4</v>
      </c>
      <c r="L9" s="61" t="s">
        <v>4</v>
      </c>
      <c r="M9" s="61" t="s">
        <v>4</v>
      </c>
      <c r="N9" s="61" t="s">
        <v>4</v>
      </c>
      <c r="O9" s="61" t="s">
        <v>4</v>
      </c>
      <c r="Q9" s="61" t="s">
        <v>150</v>
      </c>
      <c r="R9" s="61" t="s">
        <v>102</v>
      </c>
      <c r="S9" s="61" t="s">
        <v>102</v>
      </c>
      <c r="T9" s="61" t="s">
        <v>102</v>
      </c>
      <c r="U9" s="61" t="s">
        <v>102</v>
      </c>
      <c r="V9" s="61" t="s">
        <v>102</v>
      </c>
      <c r="W9" s="61" t="s">
        <v>102</v>
      </c>
      <c r="X9" s="61" t="s">
        <v>102</v>
      </c>
      <c r="Y9" s="61" t="s">
        <v>102</v>
      </c>
    </row>
    <row r="10" spans="1:36" ht="33.75" customHeight="1">
      <c r="A10" s="60" t="s">
        <v>3</v>
      </c>
      <c r="C10" s="62" t="s">
        <v>6</v>
      </c>
      <c r="E10" s="62" t="s">
        <v>7</v>
      </c>
      <c r="G10" s="62" t="s">
        <v>8</v>
      </c>
      <c r="I10" s="60" t="s">
        <v>9</v>
      </c>
      <c r="J10" s="60" t="s">
        <v>9</v>
      </c>
      <c r="K10" s="60" t="s">
        <v>9</v>
      </c>
      <c r="M10" s="60" t="s">
        <v>10</v>
      </c>
      <c r="N10" s="60" t="s">
        <v>10</v>
      </c>
      <c r="O10" s="60" t="s">
        <v>10</v>
      </c>
      <c r="Q10" s="62" t="s">
        <v>6</v>
      </c>
      <c r="S10" s="62" t="s">
        <v>11</v>
      </c>
      <c r="U10" s="62" t="s">
        <v>7</v>
      </c>
      <c r="V10" s="62"/>
      <c r="W10" s="62" t="s">
        <v>8</v>
      </c>
      <c r="Y10" s="63" t="s">
        <v>12</v>
      </c>
    </row>
    <row r="11" spans="1:36" ht="60.75" customHeight="1">
      <c r="A11" s="60" t="s">
        <v>3</v>
      </c>
      <c r="C11" s="61" t="s">
        <v>6</v>
      </c>
      <c r="E11" s="61" t="s">
        <v>7</v>
      </c>
      <c r="G11" s="61" t="s">
        <v>8</v>
      </c>
      <c r="I11" s="64" t="s">
        <v>6</v>
      </c>
      <c r="K11" s="64" t="s">
        <v>7</v>
      </c>
      <c r="M11" s="64" t="s">
        <v>6</v>
      </c>
      <c r="O11" s="64" t="s">
        <v>13</v>
      </c>
      <c r="Q11" s="61" t="s">
        <v>6</v>
      </c>
      <c r="S11" s="61" t="s">
        <v>11</v>
      </c>
      <c r="U11" s="61" t="s">
        <v>7</v>
      </c>
      <c r="V11" s="61"/>
      <c r="W11" s="61"/>
      <c r="Y11" s="65" t="s">
        <v>12</v>
      </c>
      <c r="AA11" s="41">
        <v>1727344215022</v>
      </c>
      <c r="AB11" s="66" t="s">
        <v>115</v>
      </c>
    </row>
    <row r="12" spans="1:36" ht="41.25" customHeight="1">
      <c r="A12" s="67" t="s">
        <v>103</v>
      </c>
      <c r="B12" s="68"/>
      <c r="C12" s="69">
        <v>29100000</v>
      </c>
      <c r="D12" s="69"/>
      <c r="E12" s="69">
        <v>126087180982</v>
      </c>
      <c r="F12" s="69"/>
      <c r="G12" s="69">
        <v>115678493145</v>
      </c>
      <c r="H12" s="69"/>
      <c r="I12" s="69">
        <v>0</v>
      </c>
      <c r="J12" s="69"/>
      <c r="K12" s="69">
        <v>0</v>
      </c>
      <c r="L12" s="69"/>
      <c r="M12" s="69">
        <v>0</v>
      </c>
      <c r="N12" s="69"/>
      <c r="O12" s="69">
        <v>0</v>
      </c>
      <c r="P12" s="69"/>
      <c r="Q12" s="69">
        <v>29100000</v>
      </c>
      <c r="R12" s="69"/>
      <c r="S12" s="69">
        <v>4162</v>
      </c>
      <c r="T12" s="69"/>
      <c r="U12" s="69">
        <v>126087180982</v>
      </c>
      <c r="V12" s="69"/>
      <c r="W12" s="69">
        <v>120393570510</v>
      </c>
      <c r="Y12" s="70">
        <f>W12/$AA$11</f>
        <v>6.9698656158388578E-2</v>
      </c>
      <c r="AA12" s="71"/>
      <c r="AB12" s="72"/>
      <c r="AC12" s="71"/>
      <c r="AD12" s="73"/>
      <c r="AE12" s="72"/>
      <c r="AF12" s="71"/>
      <c r="AH12" s="71"/>
      <c r="AI12" s="73"/>
      <c r="AJ12" s="73"/>
    </row>
    <row r="13" spans="1:36" ht="41.25" customHeight="1">
      <c r="A13" s="67" t="s">
        <v>136</v>
      </c>
      <c r="B13" s="68"/>
      <c r="C13" s="69">
        <v>1700000</v>
      </c>
      <c r="D13" s="69"/>
      <c r="E13" s="69">
        <v>10411953228</v>
      </c>
      <c r="F13" s="69"/>
      <c r="G13" s="69">
        <v>12065778900</v>
      </c>
      <c r="H13" s="69"/>
      <c r="I13" s="69">
        <v>0</v>
      </c>
      <c r="J13" s="69"/>
      <c r="K13" s="69">
        <v>0</v>
      </c>
      <c r="L13" s="69"/>
      <c r="M13" s="69">
        <v>0</v>
      </c>
      <c r="N13" s="69"/>
      <c r="O13" s="69">
        <v>0</v>
      </c>
      <c r="P13" s="69"/>
      <c r="Q13" s="69">
        <v>1700000</v>
      </c>
      <c r="R13" s="69"/>
      <c r="S13" s="69">
        <v>7180</v>
      </c>
      <c r="T13" s="69"/>
      <c r="U13" s="69">
        <v>10411953228</v>
      </c>
      <c r="V13" s="69"/>
      <c r="W13" s="69">
        <v>12133374300</v>
      </c>
      <c r="Y13" s="70">
        <f t="shared" ref="Y13:Y28" si="0">W13/$AA$11</f>
        <v>7.0242944020543503E-3</v>
      </c>
      <c r="AA13" s="71"/>
      <c r="AB13" s="71"/>
      <c r="AC13" s="71"/>
      <c r="AD13" s="73"/>
      <c r="AE13" s="72"/>
      <c r="AF13" s="71"/>
      <c r="AG13" s="71"/>
      <c r="AI13" s="73"/>
      <c r="AJ13" s="73"/>
    </row>
    <row r="14" spans="1:36" ht="41.25" customHeight="1">
      <c r="A14" s="67" t="s">
        <v>119</v>
      </c>
      <c r="B14" s="68"/>
      <c r="C14" s="69">
        <v>8000000</v>
      </c>
      <c r="D14" s="69"/>
      <c r="E14" s="69">
        <v>68144923318</v>
      </c>
      <c r="F14" s="69"/>
      <c r="G14" s="69">
        <v>72048744000</v>
      </c>
      <c r="H14" s="69"/>
      <c r="I14" s="69">
        <v>0</v>
      </c>
      <c r="J14" s="69"/>
      <c r="K14" s="69">
        <v>0</v>
      </c>
      <c r="L14" s="69"/>
      <c r="M14" s="69">
        <v>-1000000</v>
      </c>
      <c r="N14" s="69"/>
      <c r="O14" s="69">
        <v>8642270777</v>
      </c>
      <c r="P14" s="69"/>
      <c r="Q14" s="69">
        <v>7000000</v>
      </c>
      <c r="R14" s="69"/>
      <c r="S14" s="69">
        <v>8940</v>
      </c>
      <c r="T14" s="69"/>
      <c r="U14" s="69">
        <v>59626807905</v>
      </c>
      <c r="V14" s="69"/>
      <c r="W14" s="69">
        <v>62207649000</v>
      </c>
      <c r="Y14" s="70">
        <f t="shared" si="0"/>
        <v>3.6013464171764806E-2</v>
      </c>
      <c r="AA14" s="71"/>
      <c r="AB14" s="72"/>
      <c r="AC14" s="71"/>
      <c r="AD14" s="73"/>
      <c r="AE14" s="72"/>
      <c r="AF14" s="71"/>
      <c r="AG14" s="71"/>
      <c r="AI14" s="73"/>
      <c r="AJ14" s="73"/>
    </row>
    <row r="15" spans="1:36" ht="41.25" customHeight="1">
      <c r="A15" s="67" t="s">
        <v>85</v>
      </c>
      <c r="B15" s="68"/>
      <c r="C15" s="69">
        <v>2150000</v>
      </c>
      <c r="D15" s="69"/>
      <c r="E15" s="69">
        <v>119301072236</v>
      </c>
      <c r="F15" s="69"/>
      <c r="G15" s="69">
        <v>163774210725</v>
      </c>
      <c r="H15" s="69"/>
      <c r="I15" s="69">
        <v>70000</v>
      </c>
      <c r="J15" s="69"/>
      <c r="K15" s="69">
        <v>5189969697</v>
      </c>
      <c r="L15" s="69"/>
      <c r="M15" s="69">
        <v>-20000</v>
      </c>
      <c r="N15" s="69"/>
      <c r="O15" s="69">
        <v>1508856984</v>
      </c>
      <c r="P15" s="69"/>
      <c r="Q15" s="69">
        <v>2200000</v>
      </c>
      <c r="R15" s="69"/>
      <c r="S15" s="69">
        <v>74830</v>
      </c>
      <c r="T15" s="69"/>
      <c r="U15" s="69">
        <v>123374704454</v>
      </c>
      <c r="V15" s="69"/>
      <c r="W15" s="69">
        <v>163646475300</v>
      </c>
      <c r="Y15" s="70">
        <f t="shared" si="0"/>
        <v>9.4738775211584414E-2</v>
      </c>
      <c r="AA15" s="71"/>
      <c r="AB15" s="71"/>
      <c r="AD15" s="73"/>
      <c r="AE15" s="72"/>
      <c r="AF15" s="71"/>
      <c r="AG15" s="71"/>
      <c r="AI15" s="73"/>
      <c r="AJ15" s="73"/>
    </row>
    <row r="16" spans="1:36" ht="41.25" customHeight="1">
      <c r="A16" s="67" t="s">
        <v>93</v>
      </c>
      <c r="B16" s="68"/>
      <c r="C16" s="69">
        <v>2000000</v>
      </c>
      <c r="D16" s="69"/>
      <c r="E16" s="69">
        <v>51322542844</v>
      </c>
      <c r="F16" s="69"/>
      <c r="G16" s="69">
        <v>66998970000</v>
      </c>
      <c r="H16" s="69"/>
      <c r="I16" s="69">
        <v>0</v>
      </c>
      <c r="J16" s="69"/>
      <c r="K16" s="69">
        <v>0</v>
      </c>
      <c r="L16" s="69"/>
      <c r="M16" s="69">
        <v>0</v>
      </c>
      <c r="N16" s="69"/>
      <c r="O16" s="69">
        <v>0</v>
      </c>
      <c r="P16" s="69"/>
      <c r="Q16" s="69">
        <v>2000000</v>
      </c>
      <c r="R16" s="69"/>
      <c r="S16" s="69">
        <v>33800</v>
      </c>
      <c r="T16" s="69"/>
      <c r="U16" s="69">
        <v>51322542844</v>
      </c>
      <c r="V16" s="69"/>
      <c r="W16" s="69">
        <v>67197780000</v>
      </c>
      <c r="Y16" s="70">
        <f t="shared" si="0"/>
        <v>3.8902367817374578E-2</v>
      </c>
      <c r="AA16" s="71"/>
      <c r="AB16" s="71"/>
      <c r="AD16" s="73"/>
      <c r="AE16" s="72"/>
      <c r="AF16" s="71"/>
      <c r="AG16" s="71"/>
      <c r="AI16" s="73"/>
      <c r="AJ16" s="73"/>
    </row>
    <row r="17" spans="1:36" ht="41.25" customHeight="1">
      <c r="A17" s="67" t="s">
        <v>117</v>
      </c>
      <c r="B17" s="68"/>
      <c r="C17" s="69">
        <v>6100000</v>
      </c>
      <c r="D17" s="69"/>
      <c r="E17" s="69">
        <v>119393508166</v>
      </c>
      <c r="F17" s="69"/>
      <c r="G17" s="69">
        <v>134614251000</v>
      </c>
      <c r="H17" s="69"/>
      <c r="I17" s="69">
        <v>4800000</v>
      </c>
      <c r="J17" s="69"/>
      <c r="K17" s="69">
        <v>0</v>
      </c>
      <c r="L17" s="69"/>
      <c r="M17" s="69">
        <v>-1400000</v>
      </c>
      <c r="N17" s="69"/>
      <c r="O17" s="69">
        <v>34655740238</v>
      </c>
      <c r="P17" s="69"/>
      <c r="Q17" s="69">
        <v>9500000</v>
      </c>
      <c r="R17" s="69"/>
      <c r="S17" s="69">
        <v>26950</v>
      </c>
      <c r="T17" s="69"/>
      <c r="U17" s="69">
        <v>188412291629</v>
      </c>
      <c r="V17" s="69"/>
      <c r="W17" s="69">
        <v>254501651250</v>
      </c>
      <c r="Y17" s="70">
        <f t="shared" si="0"/>
        <v>0.14733696332016755</v>
      </c>
      <c r="AA17" s="71"/>
      <c r="AB17" s="72"/>
      <c r="AC17" s="71"/>
      <c r="AD17" s="73"/>
      <c r="AE17" s="72"/>
      <c r="AF17" s="71"/>
      <c r="AG17" s="71"/>
      <c r="AI17" s="73"/>
      <c r="AJ17" s="73"/>
    </row>
    <row r="18" spans="1:36" ht="41.25" customHeight="1">
      <c r="A18" s="67" t="s">
        <v>112</v>
      </c>
      <c r="B18" s="68"/>
      <c r="C18" s="69">
        <v>1571429</v>
      </c>
      <c r="D18" s="69"/>
      <c r="E18" s="69">
        <v>8586991660</v>
      </c>
      <c r="F18" s="69"/>
      <c r="G18" s="69">
        <v>6688822267.0809002</v>
      </c>
      <c r="H18" s="69"/>
      <c r="I18" s="69">
        <v>0</v>
      </c>
      <c r="J18" s="69"/>
      <c r="K18" s="69">
        <v>0</v>
      </c>
      <c r="L18" s="69"/>
      <c r="M18" s="69">
        <v>0</v>
      </c>
      <c r="N18" s="69"/>
      <c r="O18" s="69">
        <v>0</v>
      </c>
      <c r="P18" s="69"/>
      <c r="Q18" s="69">
        <v>1571429</v>
      </c>
      <c r="R18" s="69"/>
      <c r="S18" s="69">
        <v>4498</v>
      </c>
      <c r="T18" s="69"/>
      <c r="U18" s="69">
        <v>8586991660</v>
      </c>
      <c r="V18" s="69"/>
      <c r="W18" s="69">
        <v>7026231330.5300999</v>
      </c>
      <c r="Y18" s="70">
        <f t="shared" si="0"/>
        <v>4.0676497882853142E-3</v>
      </c>
      <c r="AA18" s="71"/>
      <c r="AB18" s="72"/>
      <c r="AC18" s="71"/>
      <c r="AD18" s="73"/>
      <c r="AE18" s="72"/>
      <c r="AF18" s="71"/>
      <c r="AH18" s="71"/>
      <c r="AI18" s="73"/>
      <c r="AJ18" s="73"/>
    </row>
    <row r="19" spans="1:36" ht="41.25" customHeight="1">
      <c r="A19" s="67" t="s">
        <v>142</v>
      </c>
      <c r="B19" s="68"/>
      <c r="C19" s="69">
        <v>3900000</v>
      </c>
      <c r="D19" s="69"/>
      <c r="E19" s="69">
        <v>72812051839</v>
      </c>
      <c r="F19" s="69"/>
      <c r="G19" s="69">
        <v>77497132050</v>
      </c>
      <c r="H19" s="69"/>
      <c r="I19" s="69">
        <v>1000000</v>
      </c>
      <c r="J19" s="69"/>
      <c r="K19" s="69">
        <v>21020337065</v>
      </c>
      <c r="L19" s="69"/>
      <c r="M19" s="69">
        <v>-4800000</v>
      </c>
      <c r="N19" s="69"/>
      <c r="O19" s="69">
        <v>0</v>
      </c>
      <c r="P19" s="69"/>
      <c r="Q19" s="69">
        <v>100000</v>
      </c>
      <c r="R19" s="69"/>
      <c r="S19" s="69">
        <v>25950</v>
      </c>
      <c r="T19" s="69"/>
      <c r="U19" s="69">
        <v>2081733412</v>
      </c>
      <c r="V19" s="69"/>
      <c r="W19" s="69">
        <v>2579559750</v>
      </c>
      <c r="Y19" s="70">
        <f t="shared" si="0"/>
        <v>1.4933675219835358E-3</v>
      </c>
      <c r="AA19" s="71"/>
      <c r="AB19" s="72"/>
      <c r="AC19" s="71"/>
      <c r="AD19" s="73"/>
      <c r="AE19" s="72"/>
      <c r="AF19" s="71"/>
      <c r="AG19" s="71"/>
      <c r="AI19" s="73"/>
      <c r="AJ19" s="73"/>
    </row>
    <row r="20" spans="1:36" ht="41.25" customHeight="1">
      <c r="A20" s="67" t="s">
        <v>134</v>
      </c>
      <c r="B20" s="68"/>
      <c r="C20" s="69">
        <v>20000000</v>
      </c>
      <c r="D20" s="69"/>
      <c r="E20" s="69">
        <v>16711084688</v>
      </c>
      <c r="F20" s="69"/>
      <c r="G20" s="69">
        <v>16719921000</v>
      </c>
      <c r="H20" s="69"/>
      <c r="I20" s="69">
        <v>2000000</v>
      </c>
      <c r="J20" s="69"/>
      <c r="K20" s="69">
        <v>1645525578</v>
      </c>
      <c r="L20" s="69"/>
      <c r="M20" s="69">
        <v>0</v>
      </c>
      <c r="N20" s="69"/>
      <c r="O20" s="69">
        <v>0</v>
      </c>
      <c r="P20" s="69"/>
      <c r="Q20" s="69">
        <v>22000000</v>
      </c>
      <c r="R20" s="69"/>
      <c r="S20" s="69">
        <v>911</v>
      </c>
      <c r="T20" s="69"/>
      <c r="U20" s="69">
        <v>18356610266</v>
      </c>
      <c r="V20" s="69"/>
      <c r="W20" s="69">
        <v>19922750100</v>
      </c>
      <c r="Y20" s="70">
        <f t="shared" si="0"/>
        <v>1.1533746387512148E-2</v>
      </c>
      <c r="AA20" s="71"/>
      <c r="AB20" s="72"/>
      <c r="AC20" s="71"/>
      <c r="AD20" s="73"/>
      <c r="AE20" s="72"/>
      <c r="AF20" s="71"/>
      <c r="AG20" s="71"/>
      <c r="AI20" s="73"/>
      <c r="AJ20" s="73"/>
    </row>
    <row r="21" spans="1:36" ht="41.25" customHeight="1">
      <c r="A21" s="67" t="s">
        <v>87</v>
      </c>
      <c r="B21" s="68"/>
      <c r="C21" s="69">
        <v>2000000</v>
      </c>
      <c r="D21" s="69"/>
      <c r="E21" s="69">
        <v>44229962196</v>
      </c>
      <c r="F21" s="69"/>
      <c r="G21" s="69">
        <v>37435923000</v>
      </c>
      <c r="H21" s="69"/>
      <c r="I21" s="69">
        <v>0</v>
      </c>
      <c r="J21" s="69"/>
      <c r="K21" s="69">
        <v>0</v>
      </c>
      <c r="L21" s="69"/>
      <c r="M21" s="69">
        <v>0</v>
      </c>
      <c r="N21" s="69"/>
      <c r="O21" s="69">
        <v>0</v>
      </c>
      <c r="P21" s="69"/>
      <c r="Q21" s="69">
        <v>2000000</v>
      </c>
      <c r="R21" s="69"/>
      <c r="S21" s="69">
        <v>20430</v>
      </c>
      <c r="T21" s="69"/>
      <c r="U21" s="69">
        <v>44229962196</v>
      </c>
      <c r="V21" s="69"/>
      <c r="W21" s="69">
        <v>40616883000</v>
      </c>
      <c r="Y21" s="70">
        <f t="shared" si="0"/>
        <v>2.3514064334584691E-2</v>
      </c>
      <c r="AA21" s="71"/>
      <c r="AB21" s="72"/>
      <c r="AC21" s="71"/>
      <c r="AD21" s="73"/>
      <c r="AE21" s="72"/>
      <c r="AF21" s="71"/>
      <c r="AH21" s="71"/>
      <c r="AI21" s="73"/>
      <c r="AJ21" s="73"/>
    </row>
    <row r="22" spans="1:36" ht="41.25" customHeight="1">
      <c r="A22" s="67" t="s">
        <v>88</v>
      </c>
      <c r="B22" s="68"/>
      <c r="C22" s="69">
        <v>9000000</v>
      </c>
      <c r="D22" s="69"/>
      <c r="E22" s="69">
        <v>118028939843</v>
      </c>
      <c r="F22" s="69"/>
      <c r="G22" s="69">
        <v>142874806500</v>
      </c>
      <c r="H22" s="69"/>
      <c r="I22" s="69">
        <v>0</v>
      </c>
      <c r="J22" s="69"/>
      <c r="K22" s="69">
        <v>0</v>
      </c>
      <c r="L22" s="69"/>
      <c r="M22" s="69">
        <v>0</v>
      </c>
      <c r="N22" s="69"/>
      <c r="O22" s="69">
        <v>0</v>
      </c>
      <c r="P22" s="69"/>
      <c r="Q22" s="69">
        <v>9000000</v>
      </c>
      <c r="R22" s="69"/>
      <c r="S22" s="69">
        <v>17680</v>
      </c>
      <c r="T22" s="69"/>
      <c r="U22" s="69">
        <v>118028939843</v>
      </c>
      <c r="V22" s="69"/>
      <c r="W22" s="69">
        <v>158173236000</v>
      </c>
      <c r="Y22" s="70">
        <f t="shared" si="0"/>
        <v>9.1570188862435536E-2</v>
      </c>
      <c r="AA22" s="71"/>
      <c r="AB22" s="71"/>
      <c r="AD22" s="73"/>
      <c r="AE22" s="72"/>
      <c r="AF22" s="74"/>
      <c r="AG22" s="71"/>
      <c r="AI22" s="73"/>
      <c r="AJ22" s="73"/>
    </row>
    <row r="23" spans="1:36" ht="41.25" customHeight="1">
      <c r="A23" s="67" t="s">
        <v>89</v>
      </c>
      <c r="B23" s="68"/>
      <c r="C23" s="69">
        <v>11500000</v>
      </c>
      <c r="D23" s="69"/>
      <c r="E23" s="69">
        <v>221486997253</v>
      </c>
      <c r="F23" s="69"/>
      <c r="G23" s="69">
        <v>274700747250</v>
      </c>
      <c r="H23" s="69"/>
      <c r="I23" s="69">
        <v>0</v>
      </c>
      <c r="J23" s="69"/>
      <c r="K23" s="69">
        <v>0</v>
      </c>
      <c r="L23" s="69"/>
      <c r="M23" s="69">
        <v>-800000</v>
      </c>
      <c r="N23" s="69"/>
      <c r="O23" s="69">
        <v>22163726466</v>
      </c>
      <c r="P23" s="69"/>
      <c r="Q23" s="69">
        <v>10700000</v>
      </c>
      <c r="R23" s="69"/>
      <c r="S23" s="69">
        <v>29430</v>
      </c>
      <c r="T23" s="69"/>
      <c r="U23" s="69">
        <v>206079206141</v>
      </c>
      <c r="V23" s="69"/>
      <c r="W23" s="69">
        <v>313027339050</v>
      </c>
      <c r="Y23" s="70">
        <f t="shared" si="0"/>
        <v>0.18121885396537088</v>
      </c>
      <c r="AA23" s="71"/>
      <c r="AB23" s="71"/>
      <c r="AD23" s="73"/>
      <c r="AE23" s="72"/>
      <c r="AF23" s="71"/>
      <c r="AG23" s="71"/>
      <c r="AI23" s="73"/>
      <c r="AJ23" s="73"/>
    </row>
    <row r="24" spans="1:36" ht="41.25" customHeight="1">
      <c r="A24" s="67" t="s">
        <v>100</v>
      </c>
      <c r="B24" s="68"/>
      <c r="C24" s="69">
        <v>4000000</v>
      </c>
      <c r="D24" s="69"/>
      <c r="E24" s="69">
        <v>80836873527</v>
      </c>
      <c r="F24" s="69"/>
      <c r="G24" s="69">
        <v>71492076000</v>
      </c>
      <c r="H24" s="69"/>
      <c r="I24" s="69">
        <v>0</v>
      </c>
      <c r="J24" s="69"/>
      <c r="K24" s="69">
        <v>0</v>
      </c>
      <c r="L24" s="69"/>
      <c r="M24" s="69">
        <v>0</v>
      </c>
      <c r="N24" s="69"/>
      <c r="O24" s="69">
        <v>0</v>
      </c>
      <c r="P24" s="69"/>
      <c r="Q24" s="69">
        <v>4000000</v>
      </c>
      <c r="R24" s="69"/>
      <c r="S24" s="69">
        <v>19140</v>
      </c>
      <c r="T24" s="69"/>
      <c r="U24" s="69">
        <v>80836873527</v>
      </c>
      <c r="V24" s="69"/>
      <c r="W24" s="69">
        <v>76104468000</v>
      </c>
      <c r="Y24" s="70">
        <f t="shared" si="0"/>
        <v>4.4058657989618305E-2</v>
      </c>
      <c r="AA24" s="71"/>
      <c r="AB24" s="72"/>
      <c r="AC24" s="71"/>
      <c r="AD24" s="73"/>
      <c r="AE24" s="72"/>
      <c r="AF24" s="71"/>
      <c r="AH24" s="71"/>
      <c r="AI24" s="73"/>
      <c r="AJ24" s="73"/>
    </row>
    <row r="25" spans="1:36" ht="41.25" customHeight="1">
      <c r="A25" s="67" t="s">
        <v>120</v>
      </c>
      <c r="B25" s="68"/>
      <c r="C25" s="69">
        <v>7400000</v>
      </c>
      <c r="D25" s="69"/>
      <c r="E25" s="69">
        <v>163468410268</v>
      </c>
      <c r="F25" s="69"/>
      <c r="G25" s="69">
        <v>147266519400</v>
      </c>
      <c r="H25" s="69"/>
      <c r="I25" s="69">
        <v>0</v>
      </c>
      <c r="J25" s="69"/>
      <c r="K25" s="69">
        <v>0</v>
      </c>
      <c r="L25" s="69"/>
      <c r="M25" s="69">
        <v>0</v>
      </c>
      <c r="N25" s="69"/>
      <c r="O25" s="69">
        <v>0</v>
      </c>
      <c r="P25" s="69"/>
      <c r="Q25" s="69">
        <v>7400000</v>
      </c>
      <c r="R25" s="69"/>
      <c r="S25" s="69">
        <v>21840</v>
      </c>
      <c r="T25" s="69"/>
      <c r="U25" s="69">
        <v>163468410268</v>
      </c>
      <c r="V25" s="69"/>
      <c r="W25" s="69">
        <v>160654384800</v>
      </c>
      <c r="Y25" s="70">
        <f t="shared" si="0"/>
        <v>9.3006583981846289E-2</v>
      </c>
      <c r="AA25" s="71"/>
      <c r="AB25" s="72"/>
      <c r="AC25" s="71"/>
      <c r="AD25" s="73"/>
      <c r="AE25" s="72"/>
      <c r="AF25" s="71"/>
      <c r="AH25" s="71"/>
      <c r="AI25" s="73"/>
      <c r="AJ25" s="73"/>
    </row>
    <row r="26" spans="1:36" ht="41.25" customHeight="1">
      <c r="A26" s="67" t="s">
        <v>124</v>
      </c>
      <c r="B26" s="68"/>
      <c r="C26" s="69">
        <v>3100000</v>
      </c>
      <c r="D26" s="69"/>
      <c r="E26" s="69">
        <v>38889761207</v>
      </c>
      <c r="F26" s="69"/>
      <c r="G26" s="69">
        <v>40861419300</v>
      </c>
      <c r="H26" s="69"/>
      <c r="I26" s="69">
        <v>0</v>
      </c>
      <c r="J26" s="69"/>
      <c r="K26" s="69">
        <v>0</v>
      </c>
      <c r="L26" s="69"/>
      <c r="M26" s="69">
        <v>0</v>
      </c>
      <c r="N26" s="69"/>
      <c r="O26" s="69">
        <v>0</v>
      </c>
      <c r="P26" s="69"/>
      <c r="Q26" s="69">
        <v>3100000</v>
      </c>
      <c r="R26" s="69"/>
      <c r="S26" s="69">
        <v>15070</v>
      </c>
      <c r="T26" s="69"/>
      <c r="U26" s="69">
        <v>38889761207</v>
      </c>
      <c r="V26" s="69"/>
      <c r="W26" s="69">
        <v>46439033850</v>
      </c>
      <c r="Y26" s="70">
        <f t="shared" si="0"/>
        <v>2.6884643747400711E-2</v>
      </c>
      <c r="AA26" s="71"/>
      <c r="AB26" s="71"/>
      <c r="AD26" s="73"/>
      <c r="AE26" s="72"/>
      <c r="AF26" s="71"/>
      <c r="AG26" s="71"/>
      <c r="AI26" s="73"/>
      <c r="AJ26" s="73"/>
    </row>
    <row r="27" spans="1:36" ht="41.25" customHeight="1">
      <c r="A27" s="67" t="s">
        <v>91</v>
      </c>
      <c r="B27" s="68"/>
      <c r="C27" s="69">
        <v>11077729</v>
      </c>
      <c r="D27" s="69"/>
      <c r="E27" s="69">
        <v>177505795504</v>
      </c>
      <c r="F27" s="69"/>
      <c r="G27" s="69">
        <v>124763881086.05901</v>
      </c>
      <c r="H27" s="69"/>
      <c r="I27" s="69">
        <v>0</v>
      </c>
      <c r="J27" s="69"/>
      <c r="K27" s="69">
        <v>0</v>
      </c>
      <c r="L27" s="69"/>
      <c r="M27" s="69">
        <v>-77729</v>
      </c>
      <c r="N27" s="69"/>
      <c r="O27" s="69">
        <v>1057013713</v>
      </c>
      <c r="P27" s="69"/>
      <c r="Q27" s="69">
        <v>11000000</v>
      </c>
      <c r="R27" s="69"/>
      <c r="S27" s="69">
        <v>14230</v>
      </c>
      <c r="T27" s="69"/>
      <c r="U27" s="69">
        <v>176260292209</v>
      </c>
      <c r="V27" s="69"/>
      <c r="W27" s="69">
        <v>155598646500</v>
      </c>
      <c r="Y27" s="70">
        <f t="shared" si="0"/>
        <v>9.0079698734521332E-2</v>
      </c>
      <c r="AA27" s="71"/>
      <c r="AB27" s="71"/>
      <c r="AD27" s="73"/>
      <c r="AE27" s="72"/>
      <c r="AF27" s="71"/>
      <c r="AG27" s="71"/>
      <c r="AI27" s="73"/>
      <c r="AJ27" s="73"/>
    </row>
    <row r="28" spans="1:36" ht="41.25" customHeight="1">
      <c r="A28" s="67" t="s">
        <v>154</v>
      </c>
      <c r="B28" s="68"/>
      <c r="C28" s="69">
        <v>0</v>
      </c>
      <c r="D28" s="69"/>
      <c r="E28" s="69">
        <v>0</v>
      </c>
      <c r="F28" s="69"/>
      <c r="G28" s="69">
        <v>0</v>
      </c>
      <c r="H28" s="69"/>
      <c r="I28" s="69">
        <v>60000</v>
      </c>
      <c r="J28" s="69"/>
      <c r="K28" s="69">
        <v>782125138</v>
      </c>
      <c r="L28" s="69"/>
      <c r="M28" s="69">
        <v>-60000</v>
      </c>
      <c r="N28" s="69"/>
      <c r="O28" s="69">
        <v>917724485</v>
      </c>
      <c r="P28" s="69"/>
      <c r="Q28" s="69">
        <v>0</v>
      </c>
      <c r="R28" s="69"/>
      <c r="S28" s="69">
        <v>0</v>
      </c>
      <c r="T28" s="69"/>
      <c r="U28" s="69">
        <v>0</v>
      </c>
      <c r="V28" s="69"/>
      <c r="W28" s="69">
        <v>0</v>
      </c>
      <c r="Y28" s="70">
        <f t="shared" si="0"/>
        <v>0</v>
      </c>
      <c r="AA28" s="71"/>
      <c r="AB28" s="72"/>
      <c r="AC28" s="71"/>
      <c r="AD28" s="73"/>
      <c r="AE28" s="72"/>
      <c r="AF28" s="71"/>
      <c r="AH28" s="71"/>
      <c r="AI28" s="73"/>
      <c r="AJ28" s="73"/>
    </row>
    <row r="29" spans="1:36" ht="41.25" customHeight="1" thickBot="1">
      <c r="D29" s="76"/>
      <c r="E29" s="77">
        <f>SUM(E12:E28)</f>
        <v>1437218048759</v>
      </c>
      <c r="F29" s="76"/>
      <c r="G29" s="77">
        <f>SUM(G12:G28)</f>
        <v>1505481695623.1401</v>
      </c>
      <c r="H29" s="76"/>
      <c r="I29" s="78"/>
      <c r="J29" s="76"/>
      <c r="K29" s="77">
        <f>SUM(K12:K28)</f>
        <v>28637957478</v>
      </c>
      <c r="L29" s="76"/>
      <c r="M29" s="78"/>
      <c r="N29" s="76"/>
      <c r="O29" s="77">
        <f>SUM(O12:O28)</f>
        <v>68945332663</v>
      </c>
      <c r="P29" s="76"/>
      <c r="Q29" s="79"/>
      <c r="T29" s="76"/>
      <c r="U29" s="77">
        <f>SUM(U12:U28)</f>
        <v>1416054261771</v>
      </c>
      <c r="V29" s="76"/>
      <c r="W29" s="77">
        <f>SUM(W12:W28)</f>
        <v>1660223032740.5303</v>
      </c>
      <c r="Y29" s="31">
        <f>SUM(Y12:Y28)</f>
        <v>0.96114197639489307</v>
      </c>
    </row>
    <row r="30" spans="1:36" ht="41.25" customHeight="1" thickTop="1">
      <c r="E30" s="80"/>
      <c r="G30" s="80"/>
      <c r="I30" s="78"/>
      <c r="K30" s="72"/>
      <c r="O30" s="72"/>
      <c r="V30" s="80"/>
    </row>
    <row r="31" spans="1:36" ht="41.25" customHeight="1">
      <c r="E31" s="72"/>
      <c r="I31" s="78"/>
      <c r="K31" s="80"/>
      <c r="O31" s="80"/>
      <c r="V31" s="72"/>
    </row>
    <row r="32" spans="1:36">
      <c r="E32" s="80"/>
      <c r="O32" s="72"/>
      <c r="U32" s="72"/>
      <c r="W32" s="72"/>
    </row>
    <row r="33" spans="7:23">
      <c r="G33" s="72"/>
      <c r="M33" s="78"/>
      <c r="O33" s="72"/>
      <c r="Q33" s="78"/>
      <c r="U33" s="72"/>
      <c r="W33" s="72"/>
    </row>
    <row r="34" spans="7:23">
      <c r="G34" s="80"/>
      <c r="O34" s="72"/>
      <c r="U34" s="72"/>
      <c r="W34" s="72"/>
    </row>
    <row r="35" spans="7:23">
      <c r="U35" s="72"/>
    </row>
    <row r="36" spans="7:23">
      <c r="U36" s="72"/>
    </row>
  </sheetData>
  <mergeCells count="18"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O8" sqref="O8"/>
    </sheetView>
  </sheetViews>
  <sheetFormatPr defaultColWidth="9.140625" defaultRowHeight="24.75"/>
  <cols>
    <col min="1" max="1" width="27" style="81" bestFit="1" customWidth="1"/>
    <col min="2" max="2" width="1" style="81" customWidth="1"/>
    <col min="3" max="3" width="31.42578125" style="81" customWidth="1"/>
    <col min="4" max="4" width="3" style="81" customWidth="1"/>
    <col min="5" max="5" width="20.5703125" style="81" customWidth="1"/>
    <col min="6" max="6" width="1" style="81" customWidth="1"/>
    <col min="7" max="7" width="16.5703125" style="84" customWidth="1"/>
    <col min="8" max="8" width="2.28515625" style="81" customWidth="1"/>
    <col min="9" max="9" width="9" style="81" customWidth="1"/>
    <col min="10" max="10" width="1" style="81" customWidth="1"/>
    <col min="11" max="11" width="22.85546875" style="81" bestFit="1" customWidth="1"/>
    <col min="12" max="12" width="1" style="81" customWidth="1"/>
    <col min="13" max="13" width="23.5703125" style="81" bestFit="1" customWidth="1"/>
    <col min="14" max="14" width="1" style="81" customWidth="1"/>
    <col min="15" max="15" width="23" style="81" bestFit="1" customWidth="1"/>
    <col min="16" max="16" width="1" style="81" customWidth="1"/>
    <col min="17" max="17" width="22.5703125" style="81" bestFit="1" customWidth="1"/>
    <col min="18" max="18" width="1" style="81" customWidth="1"/>
    <col min="19" max="19" width="15.85546875" style="84" customWidth="1"/>
    <col min="20" max="20" width="1" style="81" customWidth="1"/>
    <col min="21" max="21" width="13.85546875" style="81" bestFit="1" customWidth="1"/>
    <col min="22" max="22" width="9.140625" style="81"/>
    <col min="23" max="23" width="13.85546875" style="81" bestFit="1" customWidth="1"/>
    <col min="24" max="24" width="9.140625" style="81"/>
    <col min="25" max="25" width="13.85546875" style="81" bestFit="1" customWidth="1"/>
    <col min="26" max="26" width="9.140625" style="81"/>
    <col min="27" max="27" width="13.85546875" style="81" bestFit="1" customWidth="1"/>
    <col min="28" max="16384" width="9.140625" style="81"/>
  </cols>
  <sheetData>
    <row r="2" spans="1:28" ht="26.25">
      <c r="D2" s="82"/>
      <c r="E2" s="83" t="s">
        <v>67</v>
      </c>
      <c r="F2" s="83" t="s">
        <v>0</v>
      </c>
      <c r="G2" s="83" t="s">
        <v>0</v>
      </c>
      <c r="H2" s="83" t="s">
        <v>0</v>
      </c>
      <c r="I2" s="83"/>
      <c r="J2" s="83"/>
      <c r="K2" s="83"/>
      <c r="L2" s="83"/>
      <c r="M2" s="83"/>
    </row>
    <row r="3" spans="1:28" ht="26.25">
      <c r="D3" s="82"/>
      <c r="E3" s="83" t="s">
        <v>1</v>
      </c>
      <c r="F3" s="83" t="s">
        <v>1</v>
      </c>
      <c r="G3" s="83" t="s">
        <v>1</v>
      </c>
      <c r="H3" s="83" t="s">
        <v>1</v>
      </c>
      <c r="I3" s="83"/>
      <c r="J3" s="83"/>
      <c r="K3" s="83"/>
      <c r="L3" s="83"/>
      <c r="M3" s="83"/>
    </row>
    <row r="4" spans="1:28" ht="26.25">
      <c r="D4" s="82"/>
      <c r="E4" s="83" t="str">
        <f>سهام!A4</f>
        <v>برای ماه منتهی به 1401/09/30</v>
      </c>
      <c r="F4" s="83" t="s">
        <v>2</v>
      </c>
      <c r="G4" s="83" t="s">
        <v>2</v>
      </c>
      <c r="H4" s="83" t="s">
        <v>2</v>
      </c>
      <c r="I4" s="83"/>
      <c r="J4" s="83"/>
      <c r="K4" s="83"/>
      <c r="L4" s="83"/>
      <c r="M4" s="83"/>
    </row>
    <row r="5" spans="1:28" ht="33.75">
      <c r="A5" s="85" t="s">
        <v>70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</row>
    <row r="6" spans="1:28" ht="27" thickBot="1">
      <c r="A6" s="83" t="s">
        <v>17</v>
      </c>
      <c r="C6" s="86" t="s">
        <v>18</v>
      </c>
      <c r="D6" s="86" t="s">
        <v>18</v>
      </c>
      <c r="E6" s="86" t="s">
        <v>18</v>
      </c>
      <c r="F6" s="86" t="s">
        <v>18</v>
      </c>
      <c r="G6" s="86" t="s">
        <v>18</v>
      </c>
      <c r="H6" s="86" t="s">
        <v>18</v>
      </c>
      <c r="I6" s="86" t="s">
        <v>18</v>
      </c>
      <c r="K6" s="87" t="str">
        <f>سهام!C9</f>
        <v>1401/08/30</v>
      </c>
      <c r="M6" s="86" t="s">
        <v>4</v>
      </c>
      <c r="N6" s="86" t="s">
        <v>4</v>
      </c>
      <c r="O6" s="86" t="s">
        <v>4</v>
      </c>
      <c r="Q6" s="86" t="str">
        <f>سهام!Q9</f>
        <v>1401/09/30</v>
      </c>
      <c r="R6" s="86" t="s">
        <v>5</v>
      </c>
      <c r="S6" s="86" t="s">
        <v>5</v>
      </c>
    </row>
    <row r="7" spans="1:28" ht="52.5">
      <c r="A7" s="83" t="s">
        <v>17</v>
      </c>
      <c r="C7" s="88" t="s">
        <v>19</v>
      </c>
      <c r="E7" s="88" t="s">
        <v>20</v>
      </c>
      <c r="G7" s="88" t="s">
        <v>21</v>
      </c>
      <c r="I7" s="88" t="s">
        <v>15</v>
      </c>
      <c r="K7" s="88" t="s">
        <v>22</v>
      </c>
      <c r="M7" s="88" t="s">
        <v>23</v>
      </c>
      <c r="O7" s="88" t="s">
        <v>24</v>
      </c>
      <c r="Q7" s="88" t="s">
        <v>22</v>
      </c>
      <c r="S7" s="89" t="s">
        <v>16</v>
      </c>
    </row>
    <row r="8" spans="1:28" ht="26.25">
      <c r="A8" s="90" t="s">
        <v>26</v>
      </c>
      <c r="C8" s="81" t="s">
        <v>27</v>
      </c>
      <c r="E8" s="81" t="s">
        <v>25</v>
      </c>
      <c r="G8" s="84" t="s">
        <v>28</v>
      </c>
      <c r="I8" s="91">
        <v>0</v>
      </c>
      <c r="K8" s="92">
        <v>512557</v>
      </c>
      <c r="L8" s="92"/>
      <c r="M8" s="92">
        <v>3348</v>
      </c>
      <c r="N8" s="92"/>
      <c r="O8" s="92">
        <v>0</v>
      </c>
      <c r="P8" s="92"/>
      <c r="Q8" s="92">
        <v>515905</v>
      </c>
      <c r="S8" s="93">
        <f>Q8/سهام!$AA$11</f>
        <v>2.9866948087902054E-7</v>
      </c>
      <c r="U8" s="71"/>
      <c r="V8" s="92"/>
      <c r="W8" s="71"/>
      <c r="X8" s="92"/>
      <c r="Y8" s="71"/>
      <c r="Z8" s="92"/>
      <c r="AA8" s="71"/>
      <c r="AB8" s="92"/>
    </row>
    <row r="9" spans="1:28" ht="26.25">
      <c r="A9" s="90" t="s">
        <v>63</v>
      </c>
      <c r="C9" s="81" t="s">
        <v>64</v>
      </c>
      <c r="E9" s="81" t="s">
        <v>25</v>
      </c>
      <c r="G9" s="84" t="s">
        <v>65</v>
      </c>
      <c r="I9" s="91">
        <v>0</v>
      </c>
      <c r="K9" s="92">
        <v>67038509731</v>
      </c>
      <c r="L9" s="92"/>
      <c r="M9" s="92">
        <v>59171818797</v>
      </c>
      <c r="N9" s="92"/>
      <c r="O9" s="92">
        <v>111417630983</v>
      </c>
      <c r="P9" s="92"/>
      <c r="Q9" s="92">
        <v>14792697545</v>
      </c>
      <c r="S9" s="93">
        <f>Q9/سهام!$AA$11</f>
        <v>8.5638388784088377E-3</v>
      </c>
      <c r="U9" s="71"/>
      <c r="V9" s="92"/>
      <c r="W9" s="71"/>
      <c r="X9" s="92"/>
      <c r="Y9" s="71"/>
      <c r="Z9" s="92"/>
      <c r="AA9" s="71"/>
      <c r="AB9" s="92"/>
    </row>
    <row r="10" spans="1:28" ht="26.25">
      <c r="A10" s="90" t="s">
        <v>108</v>
      </c>
      <c r="C10" s="81" t="s">
        <v>109</v>
      </c>
      <c r="E10" s="81" t="s">
        <v>25</v>
      </c>
      <c r="G10" s="84" t="s">
        <v>110</v>
      </c>
      <c r="I10" s="91">
        <v>0</v>
      </c>
      <c r="K10" s="92">
        <v>81960279</v>
      </c>
      <c r="L10" s="92"/>
      <c r="M10" s="92">
        <v>668200</v>
      </c>
      <c r="N10" s="92"/>
      <c r="O10" s="92">
        <v>0</v>
      </c>
      <c r="P10" s="92"/>
      <c r="Q10" s="92">
        <v>82628479</v>
      </c>
      <c r="S10" s="93">
        <f>Q10/سهام!$AA$11</f>
        <v>4.7835560672513447E-5</v>
      </c>
      <c r="U10" s="71"/>
      <c r="V10" s="92"/>
      <c r="W10" s="71"/>
      <c r="X10" s="92"/>
      <c r="Z10" s="92"/>
      <c r="AA10" s="71"/>
      <c r="AB10" s="92"/>
    </row>
    <row r="11" spans="1:28" ht="26.25">
      <c r="A11" s="90" t="s">
        <v>137</v>
      </c>
      <c r="C11" s="81" t="s">
        <v>138</v>
      </c>
      <c r="E11" s="81" t="s">
        <v>25</v>
      </c>
      <c r="G11" s="84" t="s">
        <v>139</v>
      </c>
      <c r="I11" s="91">
        <v>0</v>
      </c>
      <c r="K11" s="92">
        <v>251644</v>
      </c>
      <c r="L11" s="92"/>
      <c r="M11" s="92">
        <v>1644</v>
      </c>
      <c r="N11" s="92"/>
      <c r="O11" s="92">
        <v>0</v>
      </c>
      <c r="P11" s="92"/>
      <c r="Q11" s="92">
        <v>253288</v>
      </c>
      <c r="S11" s="93">
        <f>Q11/سهام!$AA$11</f>
        <v>1.4663435220221815E-7</v>
      </c>
      <c r="U11" s="71"/>
      <c r="V11" s="92"/>
      <c r="W11" s="71"/>
      <c r="X11" s="92"/>
      <c r="Z11" s="92"/>
      <c r="AA11" s="71"/>
      <c r="AB11" s="92"/>
    </row>
    <row r="12" spans="1:28" ht="26.25">
      <c r="A12" s="90" t="s">
        <v>143</v>
      </c>
      <c r="C12" s="81" t="s">
        <v>144</v>
      </c>
      <c r="E12" s="81" t="s">
        <v>25</v>
      </c>
      <c r="G12" s="84" t="s">
        <v>145</v>
      </c>
      <c r="I12" s="91"/>
      <c r="K12" s="92">
        <v>1844000</v>
      </c>
      <c r="L12" s="92"/>
      <c r="M12" s="92">
        <v>15156</v>
      </c>
      <c r="N12" s="92"/>
      <c r="O12" s="92">
        <v>0</v>
      </c>
      <c r="P12" s="92"/>
      <c r="Q12" s="92">
        <v>1859156</v>
      </c>
      <c r="S12" s="93">
        <f>Q12/سهام!$AA$11</f>
        <v>1.0763089277931331E-6</v>
      </c>
      <c r="U12" s="71"/>
      <c r="V12" s="92"/>
      <c r="X12" s="92"/>
      <c r="Y12" s="71"/>
      <c r="Z12" s="92"/>
      <c r="AA12" s="71"/>
      <c r="AB12" s="92"/>
    </row>
    <row r="13" spans="1:28" ht="27" thickBot="1">
      <c r="K13" s="94">
        <f>SUM(K8:K12)</f>
        <v>67123078211</v>
      </c>
      <c r="L13" s="90"/>
      <c r="M13" s="94">
        <f>SUM(M8:M12)</f>
        <v>59172507145</v>
      </c>
      <c r="N13" s="90"/>
      <c r="O13" s="94">
        <f>SUM(O8:O12)</f>
        <v>111417630983</v>
      </c>
      <c r="P13" s="90"/>
      <c r="Q13" s="94">
        <f>SUM(Q8:Q12)</f>
        <v>14877954373</v>
      </c>
      <c r="R13" s="90"/>
      <c r="S13" s="35">
        <f>SUM(S8:S10)</f>
        <v>8.6119731085622306E-3</v>
      </c>
    </row>
    <row r="14" spans="1:28" ht="25.5" thickTop="1">
      <c r="M14" s="95"/>
    </row>
    <row r="15" spans="1:28">
      <c r="K15" s="96"/>
      <c r="M15" s="96"/>
      <c r="N15" s="96"/>
      <c r="O15" s="96"/>
      <c r="P15" s="96"/>
      <c r="Q15" s="96"/>
      <c r="R15" s="96"/>
      <c r="S15" s="97"/>
    </row>
    <row r="16" spans="1:28" ht="30">
      <c r="K16" s="29"/>
      <c r="M16" s="29"/>
      <c r="O16" s="29"/>
      <c r="Q16" s="29"/>
    </row>
    <row r="17" spans="13:13">
      <c r="M17" s="95"/>
    </row>
    <row r="18" spans="13:13">
      <c r="M18" s="95"/>
    </row>
    <row r="19" spans="13:13">
      <c r="M19" s="95"/>
    </row>
    <row r="20" spans="13:13">
      <c r="M20" s="95"/>
    </row>
    <row r="21" spans="13:13">
      <c r="M21" s="95"/>
    </row>
    <row r="22" spans="13:13">
      <c r="M22" s="95"/>
    </row>
    <row r="23" spans="13:13">
      <c r="M23" s="95"/>
    </row>
    <row r="24" spans="13:13">
      <c r="M24" s="95"/>
    </row>
    <row r="25" spans="13:13">
      <c r="M25" s="95"/>
    </row>
    <row r="26" spans="13:13">
      <c r="M26" s="95"/>
    </row>
    <row r="27" spans="13:13">
      <c r="M27" s="95"/>
    </row>
    <row r="28" spans="13:13">
      <c r="M28" s="95"/>
    </row>
    <row r="29" spans="13:13">
      <c r="M29" s="95"/>
    </row>
    <row r="30" spans="13:13">
      <c r="M30" s="95"/>
    </row>
    <row r="31" spans="13:13">
      <c r="M31" s="95"/>
    </row>
    <row r="32" spans="13:13">
      <c r="M32" s="95"/>
    </row>
    <row r="33" spans="13:13">
      <c r="M33" s="95"/>
    </row>
    <row r="34" spans="13:13">
      <c r="M34" s="95"/>
    </row>
    <row r="35" spans="13:13">
      <c r="M35" s="95"/>
    </row>
    <row r="36" spans="13:13">
      <c r="M36" s="95"/>
    </row>
    <row r="37" spans="13:13">
      <c r="M37" s="95"/>
    </row>
    <row r="38" spans="13:13">
      <c r="M38" s="95"/>
    </row>
    <row r="39" spans="13:13">
      <c r="M39" s="95"/>
    </row>
    <row r="40" spans="13:13">
      <c r="M40" s="95"/>
    </row>
    <row r="41" spans="13:13">
      <c r="M41" s="95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43"/>
  <sheetViews>
    <sheetView rightToLeft="1" view="pageBreakPreview" topLeftCell="A4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2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48" t="s">
        <v>67</v>
      </c>
      <c r="B2" s="48"/>
      <c r="C2" s="48"/>
      <c r="D2" s="48"/>
      <c r="E2" s="48"/>
      <c r="F2" s="48"/>
      <c r="G2" s="48"/>
      <c r="H2" s="48"/>
      <c r="I2" s="48"/>
    </row>
    <row r="3" spans="1:17" ht="30">
      <c r="A3" s="48" t="s">
        <v>29</v>
      </c>
      <c r="B3" s="48" t="s">
        <v>29</v>
      </c>
      <c r="C3" s="48"/>
      <c r="D3" s="48"/>
      <c r="E3" s="48" t="s">
        <v>29</v>
      </c>
      <c r="F3" s="48" t="s">
        <v>29</v>
      </c>
      <c r="G3" s="48" t="s">
        <v>29</v>
      </c>
      <c r="H3" s="48"/>
      <c r="I3" s="48"/>
    </row>
    <row r="4" spans="1:17" ht="30">
      <c r="A4" s="48" t="str">
        <f>سهام!A4</f>
        <v>برای ماه منتهی به 1401/09/30</v>
      </c>
      <c r="B4" s="48" t="s">
        <v>2</v>
      </c>
      <c r="C4" s="48"/>
      <c r="D4" s="48"/>
      <c r="E4" s="48" t="s">
        <v>2</v>
      </c>
      <c r="F4" s="48" t="s">
        <v>2</v>
      </c>
      <c r="G4" s="48" t="s">
        <v>2</v>
      </c>
      <c r="H4" s="48"/>
      <c r="I4" s="48"/>
    </row>
    <row r="5" spans="1:17" ht="30">
      <c r="A5" s="10"/>
      <c r="B5" s="10"/>
      <c r="C5" s="10"/>
      <c r="D5" s="10"/>
      <c r="E5" s="10"/>
      <c r="F5" s="10"/>
      <c r="G5" s="10"/>
      <c r="H5" s="10"/>
      <c r="I5" s="10"/>
      <c r="J5" s="6"/>
    </row>
    <row r="6" spans="1:17" ht="31.5">
      <c r="A6" s="49" t="s">
        <v>75</v>
      </c>
      <c r="B6" s="49"/>
      <c r="C6" s="49"/>
      <c r="D6" s="49"/>
      <c r="E6" s="49"/>
      <c r="F6" s="49"/>
      <c r="G6" s="49"/>
      <c r="J6" s="41">
        <v>1727344215022</v>
      </c>
      <c r="K6" s="42" t="s">
        <v>115</v>
      </c>
    </row>
    <row r="7" spans="1:17" ht="28.5">
      <c r="A7" s="14"/>
      <c r="B7" s="14"/>
      <c r="C7" s="50" t="s">
        <v>151</v>
      </c>
      <c r="D7" s="50"/>
      <c r="E7" s="50"/>
      <c r="F7" s="50"/>
      <c r="G7" s="50"/>
      <c r="H7" s="50"/>
      <c r="I7" s="50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18" t="s">
        <v>12</v>
      </c>
      <c r="J8" s="43"/>
      <c r="K8" s="43"/>
      <c r="L8" s="43"/>
      <c r="M8" s="43"/>
      <c r="N8" s="43"/>
      <c r="O8" s="43"/>
      <c r="P8" s="43"/>
      <c r="Q8" s="43"/>
    </row>
    <row r="9" spans="1:17" ht="31.5" customHeight="1">
      <c r="A9" s="3" t="s">
        <v>58</v>
      </c>
      <c r="C9" s="28" t="s">
        <v>72</v>
      </c>
      <c r="E9" s="45">
        <f>'سرمایه‌گذاری در سهام '!S41</f>
        <v>511823593501</v>
      </c>
      <c r="F9" s="17"/>
      <c r="G9" s="30">
        <f>E9/E13</f>
        <v>0.99599270748405788</v>
      </c>
      <c r="H9" s="17"/>
      <c r="I9" s="20">
        <f>E9/سهام!AA11</f>
        <v>0.29630665911859455</v>
      </c>
      <c r="J9" s="43"/>
      <c r="K9" s="43"/>
      <c r="L9" s="43"/>
      <c r="M9" s="43"/>
      <c r="N9" s="43"/>
      <c r="O9" s="43"/>
      <c r="P9" s="43"/>
      <c r="Q9" s="43"/>
    </row>
    <row r="10" spans="1:17" ht="31.5">
      <c r="A10" s="3" t="s">
        <v>104</v>
      </c>
      <c r="C10" s="28" t="s">
        <v>73</v>
      </c>
      <c r="E10" s="45">
        <f>'سرمایه‌گذاری در اوراق بهادار '!Q11</f>
        <v>0</v>
      </c>
      <c r="F10" s="17"/>
      <c r="G10" s="30">
        <f>E10/E13</f>
        <v>0</v>
      </c>
      <c r="H10" s="17"/>
      <c r="I10" s="20">
        <f>E10/سهام!AA11</f>
        <v>0</v>
      </c>
      <c r="J10" s="43"/>
      <c r="K10" s="43"/>
      <c r="L10" s="43"/>
      <c r="M10" s="43"/>
      <c r="N10" s="43"/>
      <c r="O10" s="43"/>
      <c r="P10" s="43"/>
      <c r="Q10" s="43"/>
    </row>
    <row r="11" spans="1:17" ht="31.5">
      <c r="A11" s="3" t="s">
        <v>59</v>
      </c>
      <c r="C11" s="28" t="s">
        <v>74</v>
      </c>
      <c r="E11" s="45">
        <f>'درآمد سپرده بانکی '!I15</f>
        <v>639417434</v>
      </c>
      <c r="F11" s="17"/>
      <c r="G11" s="30">
        <f>E11/E13</f>
        <v>1.2442863310499668E-3</v>
      </c>
      <c r="H11" s="17"/>
      <c r="I11" s="20">
        <f>E11/سهام!AA11</f>
        <v>3.7017372011857876E-4</v>
      </c>
      <c r="J11" s="43"/>
      <c r="K11" s="43"/>
      <c r="L11" s="43"/>
      <c r="M11" s="43"/>
      <c r="N11" s="43"/>
      <c r="O11" s="43"/>
      <c r="P11" s="43"/>
      <c r="Q11" s="43"/>
    </row>
    <row r="12" spans="1:17" ht="31.5">
      <c r="A12" s="3" t="s">
        <v>66</v>
      </c>
      <c r="C12" s="28" t="s">
        <v>95</v>
      </c>
      <c r="E12" s="45">
        <f>'سایر درآمدها '!E13</f>
        <v>1419861555</v>
      </c>
      <c r="F12" s="17"/>
      <c r="G12" s="30">
        <f>E12/E13</f>
        <v>2.7630061848921226E-3</v>
      </c>
      <c r="H12" s="17"/>
      <c r="I12" s="20">
        <f>E12/سهام!AA11</f>
        <v>8.2199109051458877E-4</v>
      </c>
      <c r="J12" s="43"/>
      <c r="K12" s="43"/>
      <c r="L12" s="43"/>
      <c r="M12" s="43"/>
      <c r="N12" s="43"/>
      <c r="O12" s="43"/>
      <c r="P12" s="43"/>
      <c r="Q12" s="43"/>
    </row>
    <row r="13" spans="1:17" ht="32.25" thickBot="1">
      <c r="E13" s="19">
        <f>SUM(E9:E12)</f>
        <v>513882872490</v>
      </c>
      <c r="F13" s="17"/>
      <c r="G13" s="26">
        <f>SUM(G9:G12)</f>
        <v>1</v>
      </c>
      <c r="H13" s="17"/>
      <c r="I13" s="21">
        <f>SUM(I9:I12)</f>
        <v>0.29749882392922772</v>
      </c>
      <c r="J13" s="43"/>
      <c r="K13" s="43"/>
      <c r="L13" s="43"/>
      <c r="M13" s="43"/>
      <c r="N13" s="43"/>
      <c r="O13" s="43"/>
      <c r="P13" s="43"/>
      <c r="Q13" s="43"/>
    </row>
    <row r="14" spans="1:17" ht="32.25" thickTop="1">
      <c r="F14" s="17"/>
      <c r="H14" s="17"/>
      <c r="I14" s="5"/>
      <c r="J14" s="43"/>
      <c r="K14" s="43"/>
      <c r="L14" s="43"/>
      <c r="M14" s="43"/>
      <c r="N14" s="43"/>
      <c r="O14" s="43"/>
      <c r="P14" s="43"/>
      <c r="Q14" s="43"/>
    </row>
    <row r="15" spans="1:17">
      <c r="E15" s="22"/>
      <c r="I15" s="22"/>
      <c r="J15" s="43"/>
      <c r="K15" s="43"/>
      <c r="L15" s="43"/>
      <c r="M15" s="43"/>
      <c r="N15" s="43"/>
      <c r="O15" s="43"/>
      <c r="P15" s="43"/>
      <c r="Q15" s="43"/>
    </row>
    <row r="16" spans="1:17">
      <c r="E16" s="22"/>
      <c r="J16" s="43"/>
      <c r="K16" s="43"/>
      <c r="L16" s="43"/>
      <c r="M16" s="43"/>
      <c r="N16" s="43"/>
      <c r="O16" s="43"/>
      <c r="P16" s="43"/>
      <c r="Q16" s="43"/>
    </row>
    <row r="17" spans="5:17">
      <c r="E17" s="23"/>
      <c r="G17" s="22"/>
      <c r="I17" s="6"/>
      <c r="J17" s="43"/>
      <c r="K17" s="43"/>
      <c r="L17" s="43"/>
      <c r="M17" s="43"/>
      <c r="N17" s="43"/>
      <c r="O17" s="43"/>
      <c r="P17" s="43"/>
      <c r="Q17" s="43"/>
    </row>
    <row r="18" spans="5:17" ht="27.75" customHeight="1">
      <c r="E18" s="22"/>
      <c r="G18" s="22"/>
      <c r="I18" s="22"/>
      <c r="M18" s="24"/>
    </row>
    <row r="19" spans="5:17">
      <c r="E19" s="23"/>
      <c r="G19" s="22"/>
      <c r="I19" s="44"/>
      <c r="M19" s="24"/>
    </row>
    <row r="20" spans="5:17">
      <c r="G20" s="23"/>
      <c r="M20" s="24"/>
    </row>
    <row r="21" spans="5:17">
      <c r="M21" s="24"/>
    </row>
    <row r="22" spans="5:17">
      <c r="M22" s="24"/>
    </row>
    <row r="23" spans="5:17">
      <c r="M23" s="24"/>
    </row>
    <row r="24" spans="5:17">
      <c r="M24" s="24"/>
    </row>
    <row r="25" spans="5:17">
      <c r="M25" s="24"/>
    </row>
    <row r="26" spans="5:17">
      <c r="M26" s="24"/>
    </row>
    <row r="27" spans="5:17" ht="28.5" customHeight="1">
      <c r="M27" s="24"/>
    </row>
    <row r="28" spans="5:17">
      <c r="M28" s="24"/>
    </row>
    <row r="29" spans="5:17">
      <c r="M29" s="24"/>
    </row>
    <row r="30" spans="5:17">
      <c r="M30" s="24"/>
    </row>
    <row r="31" spans="5:17">
      <c r="M31" s="24"/>
    </row>
    <row r="32" spans="5:17">
      <c r="M32" s="24"/>
    </row>
    <row r="33" spans="13:13">
      <c r="M33" s="24"/>
    </row>
    <row r="34" spans="13:13">
      <c r="M34" s="24"/>
    </row>
    <row r="35" spans="13:13">
      <c r="M35" s="24"/>
    </row>
    <row r="36" spans="13:13">
      <c r="M36" s="24"/>
    </row>
    <row r="37" spans="13:13">
      <c r="M37" s="24"/>
    </row>
    <row r="38" spans="13:13">
      <c r="M38" s="24"/>
    </row>
    <row r="39" spans="13:13">
      <c r="M39" s="24"/>
    </row>
    <row r="40" spans="13:13">
      <c r="M40" s="24"/>
    </row>
    <row r="41" spans="13:13">
      <c r="M41" s="24"/>
    </row>
    <row r="42" spans="13:13">
      <c r="M42" s="24"/>
    </row>
    <row r="43" spans="13:13">
      <c r="M43" s="2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M12" sqref="M12"/>
    </sheetView>
  </sheetViews>
  <sheetFormatPr defaultColWidth="9.140625" defaultRowHeight="27.75"/>
  <cols>
    <col min="1" max="1" width="42" style="99" bestFit="1" customWidth="1"/>
    <col min="2" max="2" width="1" style="99" customWidth="1"/>
    <col min="3" max="3" width="23.140625" style="105" bestFit="1" customWidth="1"/>
    <col min="4" max="4" width="1" style="99" customWidth="1"/>
    <col min="5" max="5" width="19.42578125" style="99" hidden="1" customWidth="1"/>
    <col min="6" max="6" width="1" style="99" hidden="1" customWidth="1"/>
    <col min="7" max="7" width="12.28515625" style="99" bestFit="1" customWidth="1"/>
    <col min="8" max="8" width="1" style="99" customWidth="1"/>
    <col min="9" max="9" width="28.140625" style="99" customWidth="1"/>
    <col min="10" max="10" width="1" style="99" customWidth="1"/>
    <col min="11" max="11" width="15.85546875" style="99" bestFit="1" customWidth="1"/>
    <col min="12" max="12" width="1" style="99" customWidth="1"/>
    <col min="13" max="13" width="23.7109375" style="99" bestFit="1" customWidth="1"/>
    <col min="14" max="14" width="1" style="99" customWidth="1"/>
    <col min="15" max="15" width="27" style="99" bestFit="1" customWidth="1"/>
    <col min="16" max="16" width="1" style="99" customWidth="1"/>
    <col min="17" max="17" width="15.85546875" style="99" bestFit="1" customWidth="1"/>
    <col min="18" max="18" width="1" style="99" customWidth="1"/>
    <col min="19" max="19" width="25.42578125" style="99" bestFit="1" customWidth="1"/>
    <col min="20" max="20" width="1" style="99" customWidth="1"/>
    <col min="21" max="21" width="13.85546875" style="99" bestFit="1" customWidth="1"/>
    <col min="22" max="22" width="11.140625" style="99" bestFit="1" customWidth="1"/>
    <col min="23" max="23" width="11.5703125" style="99" bestFit="1" customWidth="1"/>
    <col min="24" max="24" width="9.140625" style="99"/>
    <col min="25" max="25" width="11.140625" style="99" bestFit="1" customWidth="1"/>
    <col min="26" max="16384" width="9.140625" style="99"/>
  </cols>
  <sheetData>
    <row r="2" spans="1:26" ht="30">
      <c r="A2" s="98" t="s">
        <v>67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6" ht="30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26" ht="30">
      <c r="A4" s="98" t="str">
        <f>'جمع درآمدها'!A4:I4</f>
        <v>برای ماه منتهی به 1401/09/30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26" ht="36">
      <c r="A5" s="100" t="s">
        <v>76</v>
      </c>
      <c r="B5" s="100"/>
      <c r="C5" s="100"/>
      <c r="D5" s="100"/>
      <c r="E5" s="100"/>
      <c r="F5" s="100"/>
      <c r="G5" s="100"/>
      <c r="H5" s="100"/>
      <c r="I5" s="100"/>
    </row>
    <row r="6" spans="1:26" ht="30.75" thickBot="1">
      <c r="A6" s="98" t="s">
        <v>30</v>
      </c>
      <c r="B6" s="98"/>
      <c r="C6" s="98"/>
      <c r="D6" s="98"/>
      <c r="E6" s="98"/>
      <c r="F6" s="98"/>
      <c r="G6" s="98"/>
      <c r="I6" s="98" t="s">
        <v>152</v>
      </c>
      <c r="J6" s="98"/>
      <c r="K6" s="98"/>
      <c r="L6" s="98"/>
      <c r="M6" s="98"/>
      <c r="O6" s="101" t="s">
        <v>153</v>
      </c>
      <c r="P6" s="101" t="s">
        <v>32</v>
      </c>
      <c r="Q6" s="101" t="s">
        <v>32</v>
      </c>
      <c r="R6" s="101" t="s">
        <v>32</v>
      </c>
      <c r="S6" s="101" t="s">
        <v>32</v>
      </c>
    </row>
    <row r="7" spans="1:26" ht="30">
      <c r="A7" s="102" t="s">
        <v>33</v>
      </c>
      <c r="C7" s="102" t="s">
        <v>34</v>
      </c>
      <c r="E7" s="102" t="s">
        <v>14</v>
      </c>
      <c r="G7" s="102" t="s">
        <v>15</v>
      </c>
      <c r="I7" s="102" t="s">
        <v>35</v>
      </c>
      <c r="K7" s="102" t="s">
        <v>36</v>
      </c>
      <c r="M7" s="102" t="s">
        <v>37</v>
      </c>
      <c r="O7" s="102" t="s">
        <v>35</v>
      </c>
      <c r="Q7" s="102" t="s">
        <v>36</v>
      </c>
      <c r="S7" s="102" t="s">
        <v>37</v>
      </c>
    </row>
    <row r="8" spans="1:26" ht="30">
      <c r="A8" s="103" t="s">
        <v>26</v>
      </c>
      <c r="C8" s="104">
        <v>30</v>
      </c>
      <c r="E8" s="105" t="s">
        <v>38</v>
      </c>
      <c r="G8" s="106">
        <v>0</v>
      </c>
      <c r="I8" s="107">
        <v>3348</v>
      </c>
      <c r="K8" s="108">
        <v>0</v>
      </c>
      <c r="L8" s="108"/>
      <c r="M8" s="108">
        <v>3348</v>
      </c>
      <c r="N8" s="108"/>
      <c r="O8" s="108">
        <v>388370</v>
      </c>
      <c r="P8" s="108"/>
      <c r="Q8" s="108">
        <v>0</v>
      </c>
      <c r="R8" s="108"/>
      <c r="S8" s="108">
        <v>388370</v>
      </c>
      <c r="U8" s="71"/>
      <c r="V8" s="71"/>
      <c r="W8" s="107"/>
      <c r="Y8" s="71"/>
      <c r="Z8" s="107"/>
    </row>
    <row r="9" spans="1:26" ht="30">
      <c r="A9" s="103" t="s">
        <v>63</v>
      </c>
      <c r="C9" s="104">
        <v>17</v>
      </c>
      <c r="E9" s="105" t="s">
        <v>38</v>
      </c>
      <c r="G9" s="106">
        <v>0</v>
      </c>
      <c r="I9" s="107">
        <v>10635791</v>
      </c>
      <c r="K9" s="108">
        <v>0</v>
      </c>
      <c r="L9" s="108"/>
      <c r="M9" s="108">
        <v>10635791</v>
      </c>
      <c r="N9" s="108"/>
      <c r="O9" s="108">
        <v>634863847</v>
      </c>
      <c r="P9" s="108"/>
      <c r="Q9" s="108">
        <v>0</v>
      </c>
      <c r="R9" s="108"/>
      <c r="S9" s="108">
        <v>634863847</v>
      </c>
      <c r="U9" s="71"/>
      <c r="V9" s="71"/>
      <c r="W9" s="107"/>
      <c r="Y9" s="71"/>
      <c r="Z9" s="107"/>
    </row>
    <row r="10" spans="1:26" ht="30">
      <c r="A10" s="103" t="s">
        <v>108</v>
      </c>
      <c r="C10" s="104">
        <v>1</v>
      </c>
      <c r="E10" s="105" t="s">
        <v>38</v>
      </c>
      <c r="G10" s="106">
        <v>0</v>
      </c>
      <c r="I10" s="107">
        <v>668200</v>
      </c>
      <c r="K10" s="108">
        <v>0</v>
      </c>
      <c r="L10" s="108"/>
      <c r="M10" s="108">
        <v>668200</v>
      </c>
      <c r="N10" s="108"/>
      <c r="O10" s="108">
        <v>4146773</v>
      </c>
      <c r="P10" s="108"/>
      <c r="Q10" s="108">
        <v>0</v>
      </c>
      <c r="R10" s="108"/>
      <c r="S10" s="108">
        <v>4146773</v>
      </c>
      <c r="U10" s="71"/>
      <c r="V10" s="71"/>
      <c r="W10" s="107"/>
      <c r="Y10" s="71"/>
      <c r="Z10" s="107"/>
    </row>
    <row r="11" spans="1:26" ht="30">
      <c r="A11" s="103" t="s">
        <v>137</v>
      </c>
      <c r="C11" s="104">
        <v>20</v>
      </c>
      <c r="E11" s="105"/>
      <c r="G11" s="106"/>
      <c r="I11" s="107">
        <v>1644</v>
      </c>
      <c r="K11" s="108">
        <v>0</v>
      </c>
      <c r="L11" s="108"/>
      <c r="M11" s="108">
        <v>1644</v>
      </c>
      <c r="N11" s="108"/>
      <c r="O11" s="108">
        <v>3288</v>
      </c>
      <c r="P11" s="108"/>
      <c r="Q11" s="108">
        <v>0</v>
      </c>
      <c r="R11" s="108"/>
      <c r="S11" s="108">
        <v>3288</v>
      </c>
      <c r="U11" s="71"/>
      <c r="V11" s="71"/>
      <c r="W11" s="107"/>
      <c r="Y11" s="71"/>
      <c r="Z11" s="107"/>
    </row>
    <row r="12" spans="1:26" ht="30">
      <c r="A12" s="103" t="s">
        <v>143</v>
      </c>
      <c r="C12" s="104">
        <v>22</v>
      </c>
      <c r="E12" s="105"/>
      <c r="G12" s="106"/>
      <c r="I12" s="107">
        <v>15156</v>
      </c>
      <c r="K12" s="108">
        <v>0</v>
      </c>
      <c r="L12" s="108"/>
      <c r="M12" s="108">
        <v>15156</v>
      </c>
      <c r="N12" s="108"/>
      <c r="O12" s="108">
        <v>15156</v>
      </c>
      <c r="P12" s="108"/>
      <c r="Q12" s="108">
        <v>0</v>
      </c>
      <c r="R12" s="108"/>
      <c r="S12" s="108">
        <v>15156</v>
      </c>
      <c r="U12" s="71"/>
      <c r="V12" s="71"/>
      <c r="W12" s="107"/>
      <c r="Y12" s="71"/>
      <c r="Z12" s="107"/>
    </row>
    <row r="13" spans="1:26" ht="30.75" thickBot="1">
      <c r="A13" s="109"/>
      <c r="C13" s="109"/>
      <c r="E13" s="109" t="s">
        <v>38</v>
      </c>
      <c r="G13" s="109"/>
      <c r="I13" s="36">
        <f>SUM(I8:I12)</f>
        <v>11324139</v>
      </c>
      <c r="J13" s="110"/>
      <c r="K13" s="37">
        <f>SUM(K8:K12)</f>
        <v>0</v>
      </c>
      <c r="L13" s="36"/>
      <c r="M13" s="36">
        <f>SUM(M8:M12)</f>
        <v>11324139</v>
      </c>
      <c r="N13" s="36"/>
      <c r="O13" s="36">
        <f>SUM(O8:O12)</f>
        <v>639417434</v>
      </c>
      <c r="P13" s="36"/>
      <c r="Q13" s="37">
        <f>SUM(Q8:Q12)</f>
        <v>0</v>
      </c>
      <c r="R13" s="36"/>
      <c r="S13" s="36">
        <f>SUM(S8:S12)</f>
        <v>639417434</v>
      </c>
    </row>
    <row r="14" spans="1:26" ht="28.5" thickTop="1">
      <c r="E14" s="99" t="s">
        <v>38</v>
      </c>
      <c r="I14" s="111"/>
      <c r="M14" s="112"/>
    </row>
    <row r="15" spans="1:26">
      <c r="M15" s="112"/>
    </row>
    <row r="16" spans="1:26">
      <c r="M16" s="112"/>
    </row>
    <row r="17" spans="13:13">
      <c r="M17" s="112"/>
    </row>
    <row r="18" spans="13:13">
      <c r="M18" s="112"/>
    </row>
    <row r="19" spans="13:13">
      <c r="M19" s="112"/>
    </row>
    <row r="20" spans="13:13">
      <c r="M20" s="112"/>
    </row>
    <row r="21" spans="13:13">
      <c r="M21" s="112"/>
    </row>
    <row r="22" spans="13:13">
      <c r="M22" s="112"/>
    </row>
    <row r="23" spans="13:13">
      <c r="M23" s="112"/>
    </row>
    <row r="24" spans="13:13">
      <c r="M24" s="112"/>
    </row>
    <row r="25" spans="13:13">
      <c r="M25" s="112"/>
    </row>
    <row r="26" spans="13:13">
      <c r="M26" s="112"/>
    </row>
    <row r="27" spans="13:13">
      <c r="M27" s="112"/>
    </row>
    <row r="28" spans="13:13">
      <c r="M28" s="112"/>
    </row>
    <row r="29" spans="13:13">
      <c r="M29" s="112"/>
    </row>
    <row r="30" spans="13:13">
      <c r="M30" s="112"/>
    </row>
    <row r="31" spans="13:13">
      <c r="M31" s="112"/>
    </row>
    <row r="32" spans="13:13">
      <c r="M32" s="112"/>
    </row>
    <row r="33" spans="13:13">
      <c r="M33" s="112"/>
    </row>
    <row r="34" spans="13:13">
      <c r="M34" s="112"/>
    </row>
    <row r="35" spans="13:13">
      <c r="M35" s="112"/>
    </row>
    <row r="36" spans="13:13">
      <c r="M36" s="112"/>
    </row>
    <row r="37" spans="13:13">
      <c r="M37" s="112"/>
    </row>
    <row r="38" spans="13:13">
      <c r="M38" s="112"/>
    </row>
    <row r="39" spans="13:13">
      <c r="M39" s="112"/>
    </row>
    <row r="40" spans="13:13">
      <c r="M40" s="112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V42"/>
  <sheetViews>
    <sheetView rightToLeft="1" view="pageBreakPreview" zoomScale="60" zoomScaleNormal="100" workbookViewId="0">
      <selection activeCell="E23" sqref="E23"/>
    </sheetView>
  </sheetViews>
  <sheetFormatPr defaultColWidth="9.140625" defaultRowHeight="27.75"/>
  <cols>
    <col min="1" max="1" width="40.42578125" style="99" bestFit="1" customWidth="1"/>
    <col min="2" max="2" width="1" style="99" customWidth="1"/>
    <col min="3" max="3" width="16.5703125" style="105" bestFit="1" customWidth="1"/>
    <col min="4" max="4" width="1" style="105" customWidth="1"/>
    <col min="5" max="5" width="19.7109375" style="105" bestFit="1" customWidth="1"/>
    <col min="6" max="6" width="1" style="99" customWidth="1"/>
    <col min="7" max="7" width="15.42578125" style="99" customWidth="1"/>
    <col min="8" max="8" width="1" style="99" customWidth="1"/>
    <col min="9" max="9" width="28.42578125" style="99" bestFit="1" customWidth="1"/>
    <col min="10" max="10" width="1" style="99" customWidth="1"/>
    <col min="11" max="11" width="25.140625" style="99" customWidth="1"/>
    <col min="12" max="12" width="1" style="99" customWidth="1"/>
    <col min="13" max="13" width="29.42578125" style="99" customWidth="1"/>
    <col min="14" max="14" width="1" style="99" customWidth="1"/>
    <col min="15" max="15" width="27" style="99" bestFit="1" customWidth="1"/>
    <col min="16" max="16" width="1" style="99" customWidth="1"/>
    <col min="17" max="17" width="23.7109375" style="99" bestFit="1" customWidth="1"/>
    <col min="18" max="18" width="1" style="99" customWidth="1"/>
    <col min="19" max="19" width="26.140625" style="99" bestFit="1" customWidth="1"/>
    <col min="20" max="20" width="24.140625" style="81" bestFit="1" customWidth="1"/>
    <col min="21" max="21" width="22.5703125" style="99" bestFit="1" customWidth="1"/>
    <col min="22" max="22" width="8.5703125" style="99" customWidth="1"/>
    <col min="23" max="23" width="22.5703125" style="99" bestFit="1" customWidth="1"/>
    <col min="24" max="24" width="12.85546875" style="99" customWidth="1"/>
    <col min="25" max="16384" width="9.140625" style="99"/>
  </cols>
  <sheetData>
    <row r="2" spans="1:22" s="99" customFormat="1" ht="30">
      <c r="A2" s="98" t="s">
        <v>67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81"/>
    </row>
    <row r="3" spans="1:22" s="99" customFormat="1" ht="30">
      <c r="A3" s="98" t="s">
        <v>29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81"/>
    </row>
    <row r="4" spans="1:22" s="99" customFormat="1" ht="30">
      <c r="A4" s="98" t="str">
        <f>'جمع درآمدها'!A4:I4</f>
        <v>برای ماه منتهی به 1401/09/30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81"/>
    </row>
    <row r="5" spans="1:22" s="99" customFormat="1" ht="30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81"/>
    </row>
    <row r="6" spans="1:22" s="99" customFormat="1" ht="36">
      <c r="A6" s="113" t="s">
        <v>77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T6" s="81"/>
    </row>
    <row r="7" spans="1:22" s="99" customFormat="1" ht="30.75" thickBot="1">
      <c r="A7" s="98" t="s">
        <v>3</v>
      </c>
      <c r="C7" s="101" t="s">
        <v>39</v>
      </c>
      <c r="D7" s="101" t="s">
        <v>39</v>
      </c>
      <c r="E7" s="101" t="s">
        <v>39</v>
      </c>
      <c r="F7" s="101" t="s">
        <v>39</v>
      </c>
      <c r="G7" s="101" t="s">
        <v>39</v>
      </c>
      <c r="I7" s="101" t="str">
        <f>'سود اوراق بهادار و سپرده بانکی '!I6:M6</f>
        <v>طی آذر ماه</v>
      </c>
      <c r="J7" s="101" t="s">
        <v>31</v>
      </c>
      <c r="K7" s="101" t="s">
        <v>31</v>
      </c>
      <c r="L7" s="101" t="s">
        <v>31</v>
      </c>
      <c r="M7" s="101" t="s">
        <v>31</v>
      </c>
      <c r="O7" s="101" t="str">
        <f>'سود اوراق بهادار و سپرده بانکی '!O6:S6</f>
        <v>از ابتدای سال مالی تا پایان آذر ماه</v>
      </c>
      <c r="P7" s="101" t="s">
        <v>32</v>
      </c>
      <c r="Q7" s="101" t="s">
        <v>32</v>
      </c>
      <c r="R7" s="101" t="s">
        <v>32</v>
      </c>
      <c r="S7" s="101" t="s">
        <v>32</v>
      </c>
      <c r="T7" s="81"/>
    </row>
    <row r="8" spans="1:22" s="114" customFormat="1" ht="90">
      <c r="A8" s="98" t="s">
        <v>3</v>
      </c>
      <c r="C8" s="115" t="s">
        <v>40</v>
      </c>
      <c r="D8" s="116"/>
      <c r="E8" s="115" t="s">
        <v>41</v>
      </c>
      <c r="G8" s="115" t="s">
        <v>42</v>
      </c>
      <c r="I8" s="115" t="s">
        <v>43</v>
      </c>
      <c r="K8" s="115" t="s">
        <v>36</v>
      </c>
      <c r="M8" s="115" t="s">
        <v>44</v>
      </c>
      <c r="O8" s="115" t="s">
        <v>43</v>
      </c>
      <c r="Q8" s="115" t="s">
        <v>36</v>
      </c>
      <c r="S8" s="115" t="s">
        <v>44</v>
      </c>
      <c r="T8" s="117"/>
    </row>
    <row r="9" spans="1:22" s="114" customFormat="1" ht="30">
      <c r="A9" s="103" t="s">
        <v>85</v>
      </c>
      <c r="B9" s="99"/>
      <c r="C9" s="105" t="s">
        <v>129</v>
      </c>
      <c r="D9" s="105"/>
      <c r="E9" s="111">
        <v>1900000</v>
      </c>
      <c r="F9" s="111"/>
      <c r="G9" s="111">
        <v>3750</v>
      </c>
      <c r="H9" s="111"/>
      <c r="I9" s="111">
        <v>0</v>
      </c>
      <c r="J9" s="111"/>
      <c r="K9" s="111">
        <v>0</v>
      </c>
      <c r="L9" s="111"/>
      <c r="M9" s="111">
        <v>0</v>
      </c>
      <c r="N9" s="111"/>
      <c r="O9" s="111">
        <v>7125000000</v>
      </c>
      <c r="P9" s="111"/>
      <c r="Q9" s="111">
        <v>0</v>
      </c>
      <c r="R9" s="111"/>
      <c r="S9" s="111">
        <v>7125000000</v>
      </c>
      <c r="T9" s="118"/>
      <c r="U9" s="119"/>
      <c r="V9" s="119"/>
    </row>
    <row r="10" spans="1:22" s="114" customFormat="1" ht="30">
      <c r="A10" s="103" t="s">
        <v>99</v>
      </c>
      <c r="B10" s="99"/>
      <c r="C10" s="105" t="s">
        <v>121</v>
      </c>
      <c r="D10" s="105"/>
      <c r="E10" s="111">
        <v>1536666</v>
      </c>
      <c r="F10" s="111"/>
      <c r="G10" s="111">
        <v>200</v>
      </c>
      <c r="H10" s="111"/>
      <c r="I10" s="111">
        <v>0</v>
      </c>
      <c r="J10" s="111"/>
      <c r="K10" s="111">
        <v>0</v>
      </c>
      <c r="L10" s="111"/>
      <c r="M10" s="111">
        <v>0</v>
      </c>
      <c r="N10" s="111"/>
      <c r="O10" s="111">
        <v>307333200</v>
      </c>
      <c r="P10" s="111"/>
      <c r="Q10" s="111">
        <v>0</v>
      </c>
      <c r="R10" s="111"/>
      <c r="S10" s="111">
        <v>307333200</v>
      </c>
      <c r="T10" s="118"/>
      <c r="U10" s="119"/>
      <c r="V10" s="119"/>
    </row>
    <row r="11" spans="1:22" s="114" customFormat="1" ht="30">
      <c r="A11" s="103" t="s">
        <v>100</v>
      </c>
      <c r="B11" s="99"/>
      <c r="C11" s="105" t="s">
        <v>125</v>
      </c>
      <c r="D11" s="105"/>
      <c r="E11" s="111">
        <v>6211860</v>
      </c>
      <c r="F11" s="111"/>
      <c r="G11" s="111">
        <v>2400</v>
      </c>
      <c r="H11" s="111"/>
      <c r="I11" s="111">
        <v>0</v>
      </c>
      <c r="J11" s="111"/>
      <c r="K11" s="111">
        <v>0</v>
      </c>
      <c r="L11" s="111"/>
      <c r="M11" s="111">
        <v>0</v>
      </c>
      <c r="N11" s="111"/>
      <c r="O11" s="111">
        <v>14908464000</v>
      </c>
      <c r="P11" s="111"/>
      <c r="Q11" s="111">
        <v>0</v>
      </c>
      <c r="R11" s="111"/>
      <c r="S11" s="111">
        <v>14908464000</v>
      </c>
      <c r="T11" s="118"/>
      <c r="U11" s="119"/>
      <c r="V11" s="119"/>
    </row>
    <row r="12" spans="1:22" s="114" customFormat="1" ht="30">
      <c r="A12" s="103" t="s">
        <v>119</v>
      </c>
      <c r="B12" s="99"/>
      <c r="C12" s="105" t="s">
        <v>130</v>
      </c>
      <c r="D12" s="105"/>
      <c r="E12" s="111">
        <v>14000000</v>
      </c>
      <c r="F12" s="111"/>
      <c r="G12" s="111">
        <v>1350</v>
      </c>
      <c r="H12" s="111"/>
      <c r="I12" s="111">
        <v>0</v>
      </c>
      <c r="J12" s="111"/>
      <c r="K12" s="111">
        <v>0</v>
      </c>
      <c r="L12" s="111"/>
      <c r="M12" s="111">
        <v>0</v>
      </c>
      <c r="N12" s="111"/>
      <c r="O12" s="111">
        <v>18900000000</v>
      </c>
      <c r="P12" s="111"/>
      <c r="Q12" s="111">
        <v>0</v>
      </c>
      <c r="R12" s="111"/>
      <c r="S12" s="111">
        <v>18900000000</v>
      </c>
      <c r="T12" s="118"/>
      <c r="U12" s="119"/>
      <c r="V12" s="119"/>
    </row>
    <row r="13" spans="1:22" s="114" customFormat="1" ht="30">
      <c r="A13" s="103" t="s">
        <v>93</v>
      </c>
      <c r="B13" s="99"/>
      <c r="C13" s="105" t="s">
        <v>126</v>
      </c>
      <c r="D13" s="105"/>
      <c r="E13" s="111">
        <v>3400000</v>
      </c>
      <c r="F13" s="111"/>
      <c r="G13" s="111">
        <v>2040</v>
      </c>
      <c r="H13" s="111"/>
      <c r="I13" s="111">
        <v>0</v>
      </c>
      <c r="J13" s="111"/>
      <c r="K13" s="111">
        <v>0</v>
      </c>
      <c r="L13" s="111"/>
      <c r="M13" s="111">
        <v>0</v>
      </c>
      <c r="N13" s="111"/>
      <c r="O13" s="111">
        <v>6936000000</v>
      </c>
      <c r="P13" s="111"/>
      <c r="Q13" s="111">
        <v>70535593</v>
      </c>
      <c r="R13" s="111"/>
      <c r="S13" s="111">
        <v>6865464407</v>
      </c>
      <c r="T13" s="118"/>
      <c r="U13" s="119"/>
      <c r="V13" s="119"/>
    </row>
    <row r="14" spans="1:22" s="114" customFormat="1" ht="30">
      <c r="A14" s="103" t="s">
        <v>87</v>
      </c>
      <c r="B14" s="99"/>
      <c r="C14" s="105" t="s">
        <v>140</v>
      </c>
      <c r="D14" s="105"/>
      <c r="E14" s="111">
        <v>2200000</v>
      </c>
      <c r="F14" s="111"/>
      <c r="G14" s="111">
        <v>2750</v>
      </c>
      <c r="H14" s="111"/>
      <c r="I14" s="111">
        <v>0</v>
      </c>
      <c r="J14" s="111"/>
      <c r="K14" s="111">
        <v>0</v>
      </c>
      <c r="L14" s="111"/>
      <c r="M14" s="111">
        <v>0</v>
      </c>
      <c r="N14" s="111"/>
      <c r="O14" s="111">
        <v>6050000000</v>
      </c>
      <c r="P14" s="111"/>
      <c r="Q14" s="111">
        <v>0</v>
      </c>
      <c r="R14" s="111"/>
      <c r="S14" s="111">
        <v>6050000000</v>
      </c>
      <c r="T14" s="118"/>
      <c r="U14" s="119"/>
      <c r="V14" s="119"/>
    </row>
    <row r="15" spans="1:22" s="114" customFormat="1" ht="30">
      <c r="A15" s="103" t="s">
        <v>118</v>
      </c>
      <c r="B15" s="99"/>
      <c r="C15" s="105" t="s">
        <v>131</v>
      </c>
      <c r="D15" s="105"/>
      <c r="E15" s="111">
        <v>4400000</v>
      </c>
      <c r="F15" s="111"/>
      <c r="G15" s="111">
        <v>600</v>
      </c>
      <c r="H15" s="111"/>
      <c r="I15" s="111">
        <v>0</v>
      </c>
      <c r="J15" s="111"/>
      <c r="K15" s="111">
        <v>0</v>
      </c>
      <c r="L15" s="111"/>
      <c r="M15" s="111">
        <v>0</v>
      </c>
      <c r="N15" s="111"/>
      <c r="O15" s="111">
        <v>2640000000</v>
      </c>
      <c r="P15" s="111"/>
      <c r="Q15" s="111">
        <v>0</v>
      </c>
      <c r="R15" s="111"/>
      <c r="S15" s="111">
        <v>2640000000</v>
      </c>
      <c r="T15" s="118"/>
      <c r="U15" s="119"/>
      <c r="V15" s="119"/>
    </row>
    <row r="16" spans="1:22" s="114" customFormat="1" ht="30">
      <c r="A16" s="103" t="s">
        <v>89</v>
      </c>
      <c r="B16" s="99"/>
      <c r="C16" s="105" t="s">
        <v>127</v>
      </c>
      <c r="D16" s="105"/>
      <c r="E16" s="111">
        <v>12200000</v>
      </c>
      <c r="F16" s="111"/>
      <c r="G16" s="111">
        <v>3456</v>
      </c>
      <c r="H16" s="111"/>
      <c r="I16" s="111">
        <v>0</v>
      </c>
      <c r="J16" s="111"/>
      <c r="K16" s="111">
        <v>0</v>
      </c>
      <c r="L16" s="111"/>
      <c r="M16" s="111">
        <v>0</v>
      </c>
      <c r="N16" s="111"/>
      <c r="O16" s="111">
        <v>42163200000</v>
      </c>
      <c r="P16" s="111"/>
      <c r="Q16" s="111">
        <v>0</v>
      </c>
      <c r="R16" s="111"/>
      <c r="S16" s="111">
        <v>42163200000</v>
      </c>
      <c r="T16" s="118"/>
      <c r="U16" s="119"/>
      <c r="V16" s="119"/>
    </row>
    <row r="17" spans="1:22" s="114" customFormat="1" ht="30">
      <c r="A17" s="103" t="s">
        <v>107</v>
      </c>
      <c r="B17" s="99"/>
      <c r="C17" s="105" t="s">
        <v>128</v>
      </c>
      <c r="D17" s="105"/>
      <c r="E17" s="111">
        <v>4500000</v>
      </c>
      <c r="F17" s="111"/>
      <c r="G17" s="111">
        <v>1800</v>
      </c>
      <c r="H17" s="111"/>
      <c r="I17" s="111">
        <v>0</v>
      </c>
      <c r="J17" s="111"/>
      <c r="K17" s="111">
        <v>0</v>
      </c>
      <c r="L17" s="111"/>
      <c r="M17" s="111">
        <v>0</v>
      </c>
      <c r="N17" s="111"/>
      <c r="O17" s="111">
        <v>8100000000</v>
      </c>
      <c r="P17" s="111"/>
      <c r="Q17" s="111">
        <v>0</v>
      </c>
      <c r="R17" s="111"/>
      <c r="S17" s="111">
        <v>8100000000</v>
      </c>
      <c r="T17" s="118"/>
      <c r="U17" s="119"/>
      <c r="V17" s="119"/>
    </row>
    <row r="18" spans="1:22" s="114" customFormat="1" ht="30">
      <c r="A18" s="103" t="s">
        <v>91</v>
      </c>
      <c r="B18" s="99"/>
      <c r="C18" s="105" t="s">
        <v>141</v>
      </c>
      <c r="D18" s="105"/>
      <c r="E18" s="111">
        <v>11077729</v>
      </c>
      <c r="F18" s="111"/>
      <c r="G18" s="111">
        <v>1100</v>
      </c>
      <c r="H18" s="111"/>
      <c r="I18" s="111">
        <v>0</v>
      </c>
      <c r="J18" s="111"/>
      <c r="K18" s="111">
        <v>0</v>
      </c>
      <c r="L18" s="111"/>
      <c r="M18" s="111">
        <v>0</v>
      </c>
      <c r="N18" s="111"/>
      <c r="O18" s="111">
        <v>12185501900</v>
      </c>
      <c r="P18" s="111"/>
      <c r="Q18" s="111">
        <v>387867434</v>
      </c>
      <c r="R18" s="111"/>
      <c r="S18" s="111">
        <v>11797634466</v>
      </c>
      <c r="T18" s="118"/>
      <c r="U18" s="119"/>
      <c r="V18" s="119"/>
    </row>
    <row r="19" spans="1:22" s="114" customFormat="1" ht="30">
      <c r="A19" s="103" t="s">
        <v>103</v>
      </c>
      <c r="B19" s="99"/>
      <c r="C19" s="105" t="s">
        <v>132</v>
      </c>
      <c r="D19" s="105"/>
      <c r="E19" s="111">
        <v>25000000</v>
      </c>
      <c r="F19" s="111"/>
      <c r="G19" s="111">
        <v>200</v>
      </c>
      <c r="H19" s="111"/>
      <c r="I19" s="111">
        <v>0</v>
      </c>
      <c r="J19" s="111"/>
      <c r="K19" s="111">
        <v>0</v>
      </c>
      <c r="L19" s="111"/>
      <c r="M19" s="111">
        <v>0</v>
      </c>
      <c r="N19" s="111"/>
      <c r="O19" s="111">
        <v>5000000000</v>
      </c>
      <c r="P19" s="111"/>
      <c r="Q19" s="111">
        <v>0</v>
      </c>
      <c r="R19" s="111"/>
      <c r="S19" s="111">
        <v>5000000000</v>
      </c>
      <c r="T19" s="118"/>
      <c r="U19" s="119"/>
      <c r="V19" s="119"/>
    </row>
    <row r="20" spans="1:22" s="114" customFormat="1" ht="30">
      <c r="A20" s="103" t="s">
        <v>114</v>
      </c>
      <c r="B20" s="99"/>
      <c r="C20" s="105" t="s">
        <v>122</v>
      </c>
      <c r="D20" s="105"/>
      <c r="E20" s="111">
        <v>30000000</v>
      </c>
      <c r="F20" s="111"/>
      <c r="G20" s="111">
        <v>270</v>
      </c>
      <c r="H20" s="111"/>
      <c r="I20" s="111">
        <v>0</v>
      </c>
      <c r="J20" s="111"/>
      <c r="K20" s="111">
        <v>0</v>
      </c>
      <c r="L20" s="111"/>
      <c r="M20" s="111">
        <v>0</v>
      </c>
      <c r="N20" s="111"/>
      <c r="O20" s="111">
        <v>8100000000</v>
      </c>
      <c r="P20" s="111"/>
      <c r="Q20" s="111">
        <v>0</v>
      </c>
      <c r="R20" s="111"/>
      <c r="S20" s="111">
        <v>8100000000</v>
      </c>
      <c r="T20" s="118"/>
      <c r="U20" s="119"/>
      <c r="V20" s="119"/>
    </row>
    <row r="21" spans="1:22" s="114" customFormat="1" ht="30">
      <c r="A21" s="103" t="s">
        <v>117</v>
      </c>
      <c r="B21" s="99"/>
      <c r="C21" s="105" t="s">
        <v>128</v>
      </c>
      <c r="D21" s="105"/>
      <c r="E21" s="111">
        <v>6000000</v>
      </c>
      <c r="F21" s="111"/>
      <c r="G21" s="111">
        <v>4240</v>
      </c>
      <c r="H21" s="111"/>
      <c r="I21" s="111">
        <v>0</v>
      </c>
      <c r="J21" s="111"/>
      <c r="K21" s="111">
        <v>0</v>
      </c>
      <c r="L21" s="111"/>
      <c r="M21" s="111">
        <v>0</v>
      </c>
      <c r="N21" s="111"/>
      <c r="O21" s="111">
        <v>25440000000</v>
      </c>
      <c r="P21" s="111"/>
      <c r="Q21" s="111">
        <v>0</v>
      </c>
      <c r="R21" s="111"/>
      <c r="S21" s="111">
        <v>25440000000</v>
      </c>
      <c r="T21" s="118"/>
      <c r="U21" s="119"/>
      <c r="V21" s="119"/>
    </row>
    <row r="22" spans="1:22" s="114" customFormat="1" ht="30">
      <c r="A22" s="103" t="s">
        <v>134</v>
      </c>
      <c r="B22" s="99"/>
      <c r="C22" s="105" t="s">
        <v>147</v>
      </c>
      <c r="D22" s="105"/>
      <c r="E22" s="111">
        <v>503995</v>
      </c>
      <c r="F22" s="111"/>
      <c r="G22" s="111">
        <v>135</v>
      </c>
      <c r="H22" s="111"/>
      <c r="I22" s="111">
        <v>0</v>
      </c>
      <c r="J22" s="111"/>
      <c r="K22" s="111">
        <v>0</v>
      </c>
      <c r="L22" s="111"/>
      <c r="M22" s="111">
        <v>0</v>
      </c>
      <c r="N22" s="111"/>
      <c r="O22" s="111">
        <v>68039325</v>
      </c>
      <c r="P22" s="111"/>
      <c r="Q22" s="111">
        <v>0</v>
      </c>
      <c r="R22" s="111"/>
      <c r="S22" s="111">
        <v>68039325</v>
      </c>
      <c r="T22" s="118"/>
      <c r="U22" s="119"/>
    </row>
    <row r="23" spans="1:22" s="114" customFormat="1" ht="28.5" thickBot="1">
      <c r="A23" s="99"/>
      <c r="B23" s="99"/>
      <c r="C23" s="105"/>
      <c r="D23" s="105"/>
      <c r="E23" s="104"/>
      <c r="F23" s="99"/>
      <c r="G23" s="107"/>
      <c r="H23" s="99"/>
      <c r="I23" s="110">
        <f>SUM(I9:I22)</f>
        <v>0</v>
      </c>
      <c r="J23" s="107" t="e">
        <f>SUM(#REF!)</f>
        <v>#REF!</v>
      </c>
      <c r="K23" s="110">
        <f>SUM(K9:K22)</f>
        <v>0</v>
      </c>
      <c r="L23" s="107" t="e">
        <f>SUM(#REF!)</f>
        <v>#REF!</v>
      </c>
      <c r="M23" s="110">
        <f>SUM(M9:M22)</f>
        <v>0</v>
      </c>
      <c r="N23" s="107" t="e">
        <f>SUM(#REF!)</f>
        <v>#REF!</v>
      </c>
      <c r="O23" s="110">
        <f>SUM(O9:O22)</f>
        <v>157923538425</v>
      </c>
      <c r="P23" s="107" t="e">
        <f>SUM(#REF!)</f>
        <v>#REF!</v>
      </c>
      <c r="Q23" s="110">
        <f>SUM(Q9:Q22)</f>
        <v>458403027</v>
      </c>
      <c r="R23" s="107" t="e">
        <f>SUM(#REF!)</f>
        <v>#REF!</v>
      </c>
      <c r="S23" s="110">
        <f>SUM(S9:S22)</f>
        <v>157465135398</v>
      </c>
      <c r="T23" s="120"/>
    </row>
    <row r="24" spans="1:22" s="114" customFormat="1" ht="30.75" thickTop="1">
      <c r="A24" s="103"/>
      <c r="B24" s="99"/>
      <c r="C24" s="105"/>
      <c r="D24" s="105"/>
      <c r="E24" s="104"/>
      <c r="F24" s="99"/>
      <c r="G24" s="107"/>
      <c r="H24" s="99"/>
      <c r="I24" s="107"/>
      <c r="J24" s="99"/>
      <c r="K24" s="107"/>
      <c r="L24" s="99"/>
      <c r="M24" s="112"/>
      <c r="N24" s="99"/>
      <c r="O24" s="121"/>
      <c r="P24" s="99"/>
      <c r="Q24" s="107"/>
      <c r="R24" s="99"/>
      <c r="S24" s="107"/>
      <c r="T24" s="117"/>
    </row>
    <row r="25" spans="1:22" s="114" customFormat="1" ht="30">
      <c r="A25" s="103"/>
      <c r="B25" s="99"/>
      <c r="C25" s="105"/>
      <c r="D25" s="105"/>
      <c r="E25" s="104"/>
      <c r="F25" s="99"/>
      <c r="G25" s="107"/>
      <c r="H25" s="99"/>
      <c r="I25" s="107"/>
      <c r="J25" s="99"/>
      <c r="K25" s="107"/>
      <c r="L25" s="99"/>
      <c r="M25" s="112"/>
      <c r="N25" s="99"/>
      <c r="O25" s="107"/>
      <c r="P25" s="99"/>
      <c r="Q25" s="111"/>
      <c r="R25" s="99"/>
      <c r="S25" s="107"/>
      <c r="T25" s="117"/>
    </row>
    <row r="26" spans="1:22" s="114" customFormat="1" ht="30">
      <c r="A26" s="103"/>
      <c r="B26" s="99"/>
      <c r="C26" s="105"/>
      <c r="D26" s="105"/>
      <c r="E26" s="104"/>
      <c r="F26" s="99"/>
      <c r="G26" s="107"/>
      <c r="H26" s="99"/>
      <c r="I26" s="107"/>
      <c r="J26" s="99"/>
      <c r="K26" s="111"/>
      <c r="L26" s="99"/>
      <c r="M26" s="112"/>
      <c r="N26" s="99"/>
      <c r="O26" s="107"/>
      <c r="P26" s="99"/>
      <c r="Q26" s="107"/>
      <c r="R26" s="99"/>
      <c r="S26" s="107"/>
      <c r="T26" s="117"/>
    </row>
    <row r="27" spans="1:22" s="114" customFormat="1" ht="30">
      <c r="A27" s="103"/>
      <c r="B27" s="99"/>
      <c r="C27" s="105"/>
      <c r="D27" s="105"/>
      <c r="E27" s="104"/>
      <c r="F27" s="99"/>
      <c r="G27" s="107"/>
      <c r="H27" s="99"/>
      <c r="I27" s="107"/>
      <c r="J27" s="99"/>
      <c r="K27" s="107"/>
      <c r="L27" s="99"/>
      <c r="M27" s="112"/>
      <c r="N27" s="99"/>
      <c r="O27" s="107"/>
      <c r="P27" s="99"/>
      <c r="Q27" s="107"/>
      <c r="R27" s="99"/>
      <c r="S27" s="107"/>
      <c r="T27" s="117"/>
    </row>
    <row r="28" spans="1:22" s="114" customFormat="1" ht="30">
      <c r="A28" s="103"/>
      <c r="B28" s="99"/>
      <c r="C28" s="105"/>
      <c r="D28" s="105"/>
      <c r="E28" s="104"/>
      <c r="F28" s="99"/>
      <c r="G28" s="107"/>
      <c r="H28" s="99"/>
      <c r="I28" s="107"/>
      <c r="J28" s="99"/>
      <c r="K28" s="107"/>
      <c r="L28" s="99"/>
      <c r="M28" s="112"/>
      <c r="N28" s="99"/>
      <c r="O28" s="107"/>
      <c r="P28" s="99"/>
      <c r="Q28" s="107"/>
      <c r="R28" s="99"/>
      <c r="S28" s="107"/>
      <c r="T28" s="117"/>
    </row>
    <row r="29" spans="1:22" s="114" customFormat="1">
      <c r="A29" s="99"/>
      <c r="B29" s="99"/>
      <c r="C29" s="105"/>
      <c r="D29" s="105"/>
      <c r="E29" s="104"/>
      <c r="F29" s="99"/>
      <c r="G29" s="99"/>
      <c r="H29" s="99"/>
      <c r="I29" s="99"/>
      <c r="J29" s="99"/>
      <c r="K29" s="107"/>
      <c r="L29" s="99"/>
      <c r="M29" s="112"/>
      <c r="N29" s="99"/>
      <c r="O29" s="107"/>
      <c r="P29" s="99"/>
      <c r="Q29" s="107"/>
      <c r="R29" s="99"/>
      <c r="S29" s="107"/>
      <c r="T29" s="117"/>
    </row>
    <row r="30" spans="1:22" s="114" customFormat="1">
      <c r="A30" s="99"/>
      <c r="B30" s="99"/>
      <c r="C30" s="105"/>
      <c r="D30" s="105"/>
      <c r="E30" s="105"/>
      <c r="F30" s="99"/>
      <c r="G30" s="99"/>
      <c r="H30" s="99"/>
      <c r="I30" s="99"/>
      <c r="J30" s="99"/>
      <c r="K30" s="107"/>
      <c r="L30" s="99"/>
      <c r="M30" s="112"/>
      <c r="N30" s="99"/>
      <c r="O30" s="99"/>
      <c r="P30" s="99"/>
      <c r="Q30" s="99"/>
      <c r="R30" s="99"/>
      <c r="S30" s="99"/>
      <c r="T30" s="117"/>
    </row>
    <row r="31" spans="1:22" s="114" customFormat="1">
      <c r="A31" s="99"/>
      <c r="B31" s="99"/>
      <c r="C31" s="105"/>
      <c r="D31" s="105"/>
      <c r="E31" s="105"/>
      <c r="F31" s="99"/>
      <c r="G31" s="99"/>
      <c r="H31" s="99"/>
      <c r="I31" s="99"/>
      <c r="J31" s="99"/>
      <c r="K31" s="107"/>
      <c r="L31" s="99"/>
      <c r="M31" s="112"/>
      <c r="N31" s="99"/>
      <c r="O31" s="99"/>
      <c r="P31" s="99"/>
      <c r="Q31" s="99"/>
      <c r="R31" s="99"/>
      <c r="S31" s="99"/>
      <c r="T31" s="117"/>
    </row>
    <row r="32" spans="1:22" s="114" customFormat="1">
      <c r="A32" s="99"/>
      <c r="B32" s="99"/>
      <c r="C32" s="105"/>
      <c r="D32" s="105"/>
      <c r="E32" s="105"/>
      <c r="F32" s="99"/>
      <c r="G32" s="99"/>
      <c r="H32" s="99"/>
      <c r="I32" s="99"/>
      <c r="J32" s="99"/>
      <c r="K32" s="107"/>
      <c r="L32" s="99"/>
      <c r="M32" s="112"/>
      <c r="N32" s="99"/>
      <c r="O32" s="99"/>
      <c r="P32" s="99"/>
      <c r="Q32" s="99"/>
      <c r="R32" s="99"/>
      <c r="S32" s="99"/>
      <c r="T32" s="117"/>
    </row>
    <row r="33" spans="1:20" s="114" customFormat="1">
      <c r="A33" s="99"/>
      <c r="B33" s="99"/>
      <c r="C33" s="105"/>
      <c r="D33" s="105"/>
      <c r="E33" s="105"/>
      <c r="F33" s="99"/>
      <c r="G33" s="99"/>
      <c r="H33" s="99"/>
      <c r="I33" s="99"/>
      <c r="J33" s="99"/>
      <c r="K33" s="99"/>
      <c r="L33" s="99"/>
      <c r="M33" s="112"/>
      <c r="N33" s="99"/>
      <c r="O33" s="99"/>
      <c r="P33" s="99"/>
      <c r="Q33" s="99"/>
      <c r="R33" s="99"/>
      <c r="S33" s="99"/>
      <c r="T33" s="117"/>
    </row>
    <row r="34" spans="1:20" s="114" customFormat="1">
      <c r="A34" s="99"/>
      <c r="B34" s="99"/>
      <c r="C34" s="105"/>
      <c r="D34" s="105"/>
      <c r="E34" s="105"/>
      <c r="F34" s="99"/>
      <c r="G34" s="99"/>
      <c r="H34" s="99"/>
      <c r="I34" s="99"/>
      <c r="J34" s="99"/>
      <c r="K34" s="99"/>
      <c r="L34" s="99"/>
      <c r="M34" s="112"/>
      <c r="N34" s="99"/>
      <c r="O34" s="99"/>
      <c r="P34" s="99"/>
      <c r="Q34" s="99"/>
      <c r="R34" s="99"/>
      <c r="S34" s="99"/>
      <c r="T34" s="117"/>
    </row>
    <row r="35" spans="1:20" s="114" customFormat="1">
      <c r="A35" s="99"/>
      <c r="B35" s="99"/>
      <c r="C35" s="105"/>
      <c r="D35" s="105"/>
      <c r="E35" s="105"/>
      <c r="F35" s="99"/>
      <c r="G35" s="99"/>
      <c r="H35" s="99"/>
      <c r="I35" s="99"/>
      <c r="J35" s="99"/>
      <c r="K35" s="99"/>
      <c r="L35" s="99"/>
      <c r="M35" s="112"/>
      <c r="N35" s="99"/>
      <c r="O35" s="99"/>
      <c r="P35" s="99"/>
      <c r="Q35" s="99"/>
      <c r="R35" s="99"/>
      <c r="S35" s="99"/>
      <c r="T35" s="117"/>
    </row>
    <row r="36" spans="1:20" s="99" customFormat="1">
      <c r="C36" s="105"/>
      <c r="D36" s="105"/>
      <c r="E36" s="105"/>
      <c r="M36" s="112"/>
      <c r="T36" s="81"/>
    </row>
    <row r="37" spans="1:20" s="99" customFormat="1">
      <c r="C37" s="105"/>
      <c r="D37" s="105"/>
      <c r="E37" s="105"/>
      <c r="M37" s="112"/>
      <c r="T37" s="81"/>
    </row>
    <row r="38" spans="1:20" s="99" customFormat="1">
      <c r="C38" s="105"/>
      <c r="D38" s="105"/>
      <c r="E38" s="105"/>
      <c r="M38" s="112"/>
      <c r="T38" s="81"/>
    </row>
    <row r="39" spans="1:20" s="99" customFormat="1">
      <c r="C39" s="105"/>
      <c r="D39" s="105"/>
      <c r="E39" s="105"/>
      <c r="M39" s="112"/>
      <c r="T39" s="81"/>
    </row>
    <row r="40" spans="1:20" s="99" customFormat="1">
      <c r="C40" s="105"/>
      <c r="D40" s="105"/>
      <c r="E40" s="105"/>
      <c r="M40" s="112"/>
      <c r="T40" s="81"/>
    </row>
    <row r="41" spans="1:20" s="99" customFormat="1">
      <c r="C41" s="105"/>
      <c r="D41" s="105"/>
      <c r="E41" s="105"/>
      <c r="M41" s="112"/>
      <c r="T41" s="81"/>
    </row>
    <row r="42" spans="1:20" s="99" customFormat="1">
      <c r="C42" s="105"/>
      <c r="D42" s="105"/>
      <c r="E42" s="105"/>
      <c r="M42" s="112"/>
      <c r="T42" s="8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67"/>
  <sheetViews>
    <sheetView rightToLeft="1" view="pageBreakPreview" zoomScale="50" zoomScaleNormal="100" zoomScaleSheetLayoutView="50" workbookViewId="0">
      <selection activeCell="O12" sqref="O12"/>
    </sheetView>
  </sheetViews>
  <sheetFormatPr defaultColWidth="9.140625" defaultRowHeight="27.75"/>
  <cols>
    <col min="1" max="1" width="48.5703125" style="129" bestFit="1" customWidth="1"/>
    <col min="2" max="2" width="1" style="129" customWidth="1"/>
    <col min="3" max="3" width="21.140625" style="130" bestFit="1" customWidth="1"/>
    <col min="4" max="4" width="1" style="129" customWidth="1"/>
    <col min="5" max="5" width="29.85546875" style="129" bestFit="1" customWidth="1"/>
    <col min="6" max="6" width="1" style="129" customWidth="1"/>
    <col min="7" max="7" width="33.42578125" style="129" customWidth="1"/>
    <col min="8" max="8" width="1" style="129" customWidth="1"/>
    <col min="9" max="9" width="28.85546875" style="129" customWidth="1"/>
    <col min="10" max="10" width="1" style="129" customWidth="1"/>
    <col min="11" max="11" width="21.7109375" style="130" customWidth="1"/>
    <col min="12" max="12" width="1" style="129" customWidth="1"/>
    <col min="13" max="13" width="30.85546875" style="129" customWidth="1"/>
    <col min="14" max="14" width="1" style="129" customWidth="1"/>
    <col min="15" max="15" width="32.5703125" style="129" bestFit="1" customWidth="1"/>
    <col min="16" max="16" width="1" style="129" customWidth="1"/>
    <col min="17" max="17" width="30.5703125" style="39" customWidth="1"/>
    <col min="18" max="18" width="1" style="129" customWidth="1"/>
    <col min="19" max="19" width="19.42578125" style="129" bestFit="1" customWidth="1"/>
    <col min="20" max="20" width="23.85546875" style="129" bestFit="1" customWidth="1"/>
    <col min="21" max="21" width="15.7109375" style="129" customWidth="1"/>
    <col min="22" max="22" width="22.7109375" style="129" bestFit="1" customWidth="1"/>
    <col min="23" max="16384" width="9.140625" style="129"/>
  </cols>
  <sheetData>
    <row r="1" spans="1:22" s="122" customFormat="1" ht="33.75">
      <c r="C1" s="123"/>
      <c r="K1" s="123"/>
      <c r="Q1" s="38"/>
    </row>
    <row r="2" spans="1:22" s="125" customFormat="1" ht="42.75">
      <c r="A2" s="124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22" s="125" customFormat="1" ht="42.75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22" s="125" customFormat="1" ht="42.75">
      <c r="A4" s="124" t="str">
        <f>'درآمد سود سهام '!A4:S4</f>
        <v>برای ماه منتهی به 1401/09/30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1:22" s="122" customFormat="1" ht="36">
      <c r="A5" s="126"/>
      <c r="B5" s="126"/>
      <c r="C5" s="126"/>
      <c r="D5" s="126"/>
      <c r="E5" s="126"/>
      <c r="F5" s="126"/>
      <c r="G5" s="127"/>
      <c r="H5" s="126"/>
      <c r="I5" s="126"/>
      <c r="J5" s="126"/>
      <c r="K5" s="126"/>
      <c r="L5" s="126"/>
      <c r="M5" s="126"/>
      <c r="N5" s="126"/>
      <c r="O5" s="126"/>
      <c r="P5" s="126"/>
      <c r="Q5" s="25"/>
    </row>
    <row r="6" spans="1:22" ht="40.5">
      <c r="A6" s="128" t="s">
        <v>78</v>
      </c>
      <c r="B6" s="128"/>
      <c r="C6" s="128"/>
      <c r="D6" s="128"/>
      <c r="E6" s="128"/>
      <c r="F6" s="128"/>
      <c r="G6" s="128"/>
      <c r="H6" s="128"/>
      <c r="I6" s="128"/>
    </row>
    <row r="7" spans="1:22" s="54" customFormat="1" ht="34.5" thickBot="1">
      <c r="A7" s="60" t="s">
        <v>3</v>
      </c>
      <c r="C7" s="131" t="s">
        <v>152</v>
      </c>
      <c r="D7" s="131" t="s">
        <v>31</v>
      </c>
      <c r="E7" s="131" t="s">
        <v>31</v>
      </c>
      <c r="F7" s="131" t="s">
        <v>31</v>
      </c>
      <c r="G7" s="131" t="s">
        <v>31</v>
      </c>
      <c r="H7" s="131" t="s">
        <v>31</v>
      </c>
      <c r="I7" s="131" t="s">
        <v>31</v>
      </c>
      <c r="K7" s="131" t="s">
        <v>153</v>
      </c>
      <c r="L7" s="131" t="s">
        <v>32</v>
      </c>
      <c r="M7" s="131" t="s">
        <v>32</v>
      </c>
      <c r="N7" s="131" t="s">
        <v>32</v>
      </c>
      <c r="O7" s="131" t="s">
        <v>32</v>
      </c>
      <c r="P7" s="131" t="s">
        <v>32</v>
      </c>
      <c r="Q7" s="131" t="s">
        <v>32</v>
      </c>
    </row>
    <row r="8" spans="1:22" s="132" customFormat="1" ht="66" customHeight="1" thickBot="1">
      <c r="A8" s="131" t="s">
        <v>3</v>
      </c>
      <c r="C8" s="133" t="s">
        <v>6</v>
      </c>
      <c r="E8" s="133" t="s">
        <v>45</v>
      </c>
      <c r="G8" s="133" t="s">
        <v>46</v>
      </c>
      <c r="I8" s="133" t="s">
        <v>48</v>
      </c>
      <c r="K8" s="133" t="s">
        <v>6</v>
      </c>
      <c r="M8" s="133" t="s">
        <v>45</v>
      </c>
      <c r="O8" s="133" t="s">
        <v>46</v>
      </c>
      <c r="Q8" s="134" t="s">
        <v>48</v>
      </c>
    </row>
    <row r="9" spans="1:22" s="54" customFormat="1" ht="40.5" customHeight="1">
      <c r="A9" s="103" t="s">
        <v>154</v>
      </c>
      <c r="B9" s="99"/>
      <c r="C9" s="108">
        <v>60000</v>
      </c>
      <c r="D9" s="108"/>
      <c r="E9" s="108">
        <v>917724485</v>
      </c>
      <c r="F9" s="108"/>
      <c r="G9" s="108">
        <v>782125138</v>
      </c>
      <c r="H9" s="108"/>
      <c r="I9" s="108">
        <v>135599347</v>
      </c>
      <c r="J9" s="108"/>
      <c r="K9" s="108">
        <v>60000</v>
      </c>
      <c r="L9" s="108"/>
      <c r="M9" s="108">
        <v>917724485</v>
      </c>
      <c r="N9" s="108"/>
      <c r="O9" s="108">
        <v>782125138</v>
      </c>
      <c r="P9" s="108"/>
      <c r="Q9" s="108">
        <v>135599347</v>
      </c>
      <c r="S9" s="135"/>
      <c r="T9" s="136"/>
      <c r="U9" s="137"/>
      <c r="V9" s="72"/>
    </row>
    <row r="10" spans="1:22" s="54" customFormat="1" ht="40.5" customHeight="1">
      <c r="A10" s="103" t="s">
        <v>85</v>
      </c>
      <c r="B10" s="99"/>
      <c r="C10" s="108">
        <v>20000</v>
      </c>
      <c r="D10" s="108"/>
      <c r="E10" s="108">
        <v>1508856984</v>
      </c>
      <c r="F10" s="108"/>
      <c r="G10" s="108">
        <v>1279562716</v>
      </c>
      <c r="H10" s="108"/>
      <c r="I10" s="108">
        <v>229294268</v>
      </c>
      <c r="J10" s="108"/>
      <c r="K10" s="108">
        <v>1260430</v>
      </c>
      <c r="L10" s="108"/>
      <c r="M10" s="108">
        <v>90056149319</v>
      </c>
      <c r="N10" s="108"/>
      <c r="O10" s="108">
        <v>78917457194</v>
      </c>
      <c r="P10" s="108"/>
      <c r="Q10" s="108">
        <v>11138692125</v>
      </c>
      <c r="S10" s="135"/>
      <c r="T10" s="136"/>
      <c r="U10" s="137"/>
      <c r="V10" s="72"/>
    </row>
    <row r="11" spans="1:22" s="54" customFormat="1" ht="40.5" customHeight="1">
      <c r="A11" s="103" t="s">
        <v>117</v>
      </c>
      <c r="B11" s="99"/>
      <c r="C11" s="108">
        <v>1400000</v>
      </c>
      <c r="D11" s="108"/>
      <c r="E11" s="108">
        <v>34655740238</v>
      </c>
      <c r="F11" s="108"/>
      <c r="G11" s="108">
        <v>26387891708</v>
      </c>
      <c r="H11" s="108"/>
      <c r="I11" s="108">
        <v>8267848530</v>
      </c>
      <c r="J11" s="108"/>
      <c r="K11" s="108">
        <v>2406861</v>
      </c>
      <c r="L11" s="108"/>
      <c r="M11" s="108">
        <v>57992071289</v>
      </c>
      <c r="N11" s="108"/>
      <c r="O11" s="108">
        <v>47374923355</v>
      </c>
      <c r="P11" s="108"/>
      <c r="Q11" s="108">
        <v>10617147934</v>
      </c>
      <c r="S11" s="135"/>
      <c r="T11" s="136"/>
      <c r="U11" s="137"/>
      <c r="V11" s="72"/>
    </row>
    <row r="12" spans="1:22" s="54" customFormat="1" ht="40.5" customHeight="1">
      <c r="A12" s="103" t="s">
        <v>119</v>
      </c>
      <c r="B12" s="99"/>
      <c r="C12" s="108">
        <v>1000000</v>
      </c>
      <c r="D12" s="108"/>
      <c r="E12" s="108">
        <v>8642270777</v>
      </c>
      <c r="F12" s="108"/>
      <c r="G12" s="108">
        <v>8555905645</v>
      </c>
      <c r="H12" s="108"/>
      <c r="I12" s="108">
        <v>86365132</v>
      </c>
      <c r="J12" s="108"/>
      <c r="K12" s="108">
        <v>11000000</v>
      </c>
      <c r="L12" s="108"/>
      <c r="M12" s="108">
        <v>95174045158</v>
      </c>
      <c r="N12" s="108"/>
      <c r="O12" s="108">
        <v>90556622511</v>
      </c>
      <c r="P12" s="108"/>
      <c r="Q12" s="108">
        <v>4617422647</v>
      </c>
      <c r="S12" s="135"/>
      <c r="T12" s="136"/>
      <c r="U12" s="137"/>
      <c r="V12" s="72"/>
    </row>
    <row r="13" spans="1:22" s="54" customFormat="1" ht="40.5" customHeight="1">
      <c r="A13" s="103" t="s">
        <v>91</v>
      </c>
      <c r="B13" s="99"/>
      <c r="C13" s="108">
        <v>77729</v>
      </c>
      <c r="D13" s="108"/>
      <c r="E13" s="108">
        <v>1057013713</v>
      </c>
      <c r="F13" s="108"/>
      <c r="G13" s="108">
        <v>1326400233</v>
      </c>
      <c r="H13" s="108"/>
      <c r="I13" s="108">
        <v>-269386520</v>
      </c>
      <c r="J13" s="108"/>
      <c r="K13" s="108">
        <v>3600000</v>
      </c>
      <c r="L13" s="108"/>
      <c r="M13" s="108">
        <v>61229491141</v>
      </c>
      <c r="N13" s="108"/>
      <c r="O13" s="108">
        <v>61828478727</v>
      </c>
      <c r="P13" s="108"/>
      <c r="Q13" s="108">
        <v>-598987586</v>
      </c>
      <c r="S13" s="135"/>
      <c r="T13" s="136"/>
      <c r="U13" s="137"/>
      <c r="V13" s="72"/>
    </row>
    <row r="14" spans="1:22" s="54" customFormat="1" ht="40.5" customHeight="1">
      <c r="A14" s="103" t="s">
        <v>89</v>
      </c>
      <c r="B14" s="99"/>
      <c r="C14" s="108">
        <v>800000</v>
      </c>
      <c r="D14" s="108"/>
      <c r="E14" s="108">
        <v>22163726466</v>
      </c>
      <c r="F14" s="108"/>
      <c r="G14" s="108">
        <v>18617449944</v>
      </c>
      <c r="H14" s="108"/>
      <c r="I14" s="108">
        <v>3546276522</v>
      </c>
      <c r="J14" s="108"/>
      <c r="K14" s="108">
        <v>3833956</v>
      </c>
      <c r="L14" s="108"/>
      <c r="M14" s="108">
        <v>93279300242</v>
      </c>
      <c r="N14" s="108"/>
      <c r="O14" s="108">
        <v>89243255826</v>
      </c>
      <c r="P14" s="108"/>
      <c r="Q14" s="108">
        <v>4036044416</v>
      </c>
      <c r="S14" s="135"/>
      <c r="T14" s="136"/>
      <c r="U14" s="137"/>
      <c r="V14" s="72"/>
    </row>
    <row r="15" spans="1:22" s="54" customFormat="1" ht="40.5" customHeight="1">
      <c r="A15" s="103" t="s">
        <v>142</v>
      </c>
      <c r="B15" s="99"/>
      <c r="C15" s="108">
        <v>4800000</v>
      </c>
      <c r="D15" s="108"/>
      <c r="E15" s="108">
        <v>91750655492</v>
      </c>
      <c r="F15" s="108"/>
      <c r="G15" s="108">
        <v>91750655492</v>
      </c>
      <c r="H15" s="108"/>
      <c r="I15" s="108">
        <v>0</v>
      </c>
      <c r="J15" s="108"/>
      <c r="K15" s="108">
        <v>4800000</v>
      </c>
      <c r="L15" s="108"/>
      <c r="M15" s="108">
        <v>91750655492</v>
      </c>
      <c r="N15" s="108"/>
      <c r="O15" s="108">
        <v>91750655492</v>
      </c>
      <c r="P15" s="108"/>
      <c r="Q15" s="108">
        <v>0</v>
      </c>
      <c r="S15" s="135"/>
      <c r="T15" s="136"/>
      <c r="U15" s="137"/>
      <c r="V15" s="72"/>
    </row>
    <row r="16" spans="1:22" s="54" customFormat="1" ht="40.5" customHeight="1">
      <c r="A16" s="103" t="s">
        <v>112</v>
      </c>
      <c r="B16" s="99"/>
      <c r="C16" s="108">
        <v>0</v>
      </c>
      <c r="D16" s="108"/>
      <c r="E16" s="108">
        <v>0</v>
      </c>
      <c r="F16" s="108"/>
      <c r="G16" s="108">
        <v>0</v>
      </c>
      <c r="H16" s="108"/>
      <c r="I16" s="108">
        <v>0</v>
      </c>
      <c r="J16" s="108"/>
      <c r="K16" s="108">
        <v>3000000</v>
      </c>
      <c r="L16" s="108"/>
      <c r="M16" s="108">
        <v>17287875821</v>
      </c>
      <c r="N16" s="108"/>
      <c r="O16" s="108">
        <v>16706022433</v>
      </c>
      <c r="P16" s="108"/>
      <c r="Q16" s="108">
        <v>581853388</v>
      </c>
      <c r="S16" s="138"/>
      <c r="T16" s="139"/>
      <c r="U16" s="139"/>
      <c r="V16" s="72"/>
    </row>
    <row r="17" spans="1:22" s="54" customFormat="1" ht="40.5" customHeight="1">
      <c r="A17" s="103" t="s">
        <v>99</v>
      </c>
      <c r="B17" s="99"/>
      <c r="C17" s="108">
        <v>0</v>
      </c>
      <c r="D17" s="108"/>
      <c r="E17" s="108">
        <v>0</v>
      </c>
      <c r="F17" s="108"/>
      <c r="G17" s="108">
        <v>0</v>
      </c>
      <c r="H17" s="108"/>
      <c r="I17" s="108">
        <v>0</v>
      </c>
      <c r="J17" s="108"/>
      <c r="K17" s="108">
        <v>1536666</v>
      </c>
      <c r="L17" s="108"/>
      <c r="M17" s="108">
        <v>17268002743</v>
      </c>
      <c r="N17" s="108"/>
      <c r="O17" s="108">
        <v>19399540033</v>
      </c>
      <c r="P17" s="108"/>
      <c r="Q17" s="108">
        <v>-2131537290</v>
      </c>
      <c r="S17" s="138"/>
      <c r="T17" s="139"/>
      <c r="U17" s="139"/>
      <c r="V17" s="72"/>
    </row>
    <row r="18" spans="1:22" s="54" customFormat="1" ht="40.5" customHeight="1">
      <c r="A18" s="103" t="s">
        <v>100</v>
      </c>
      <c r="B18" s="99"/>
      <c r="C18" s="108">
        <v>0</v>
      </c>
      <c r="D18" s="108"/>
      <c r="E18" s="108">
        <v>0</v>
      </c>
      <c r="F18" s="108"/>
      <c r="G18" s="108">
        <v>0</v>
      </c>
      <c r="H18" s="108"/>
      <c r="I18" s="108">
        <v>0</v>
      </c>
      <c r="J18" s="108"/>
      <c r="K18" s="108">
        <v>7500000</v>
      </c>
      <c r="L18" s="108"/>
      <c r="M18" s="108">
        <v>150920418416</v>
      </c>
      <c r="N18" s="108"/>
      <c r="O18" s="108">
        <v>129397666119</v>
      </c>
      <c r="P18" s="108"/>
      <c r="Q18" s="108">
        <v>21522752297</v>
      </c>
      <c r="S18" s="138"/>
      <c r="T18" s="139"/>
      <c r="U18" s="139"/>
      <c r="V18" s="72"/>
    </row>
    <row r="19" spans="1:22" s="54" customFormat="1" ht="40.5" customHeight="1">
      <c r="A19" s="103" t="s">
        <v>90</v>
      </c>
      <c r="B19" s="99"/>
      <c r="C19" s="108">
        <v>0</v>
      </c>
      <c r="D19" s="108"/>
      <c r="E19" s="108">
        <v>0</v>
      </c>
      <c r="F19" s="108"/>
      <c r="G19" s="108">
        <v>0</v>
      </c>
      <c r="H19" s="108"/>
      <c r="I19" s="108">
        <v>0</v>
      </c>
      <c r="J19" s="108"/>
      <c r="K19" s="108">
        <v>1200000</v>
      </c>
      <c r="L19" s="108"/>
      <c r="M19" s="108">
        <v>18936055294</v>
      </c>
      <c r="N19" s="108"/>
      <c r="O19" s="108">
        <v>16568825400</v>
      </c>
      <c r="P19" s="108"/>
      <c r="Q19" s="108">
        <v>2367229894</v>
      </c>
      <c r="S19" s="138"/>
      <c r="T19" s="139"/>
      <c r="U19" s="139"/>
      <c r="V19" s="72"/>
    </row>
    <row r="20" spans="1:22" s="54" customFormat="1" ht="40.5" customHeight="1">
      <c r="A20" s="103" t="s">
        <v>118</v>
      </c>
      <c r="B20" s="99"/>
      <c r="C20" s="108">
        <v>0</v>
      </c>
      <c r="D20" s="108"/>
      <c r="E20" s="108">
        <v>0</v>
      </c>
      <c r="F20" s="108"/>
      <c r="G20" s="108">
        <v>0</v>
      </c>
      <c r="H20" s="108"/>
      <c r="I20" s="108">
        <v>0</v>
      </c>
      <c r="J20" s="108"/>
      <c r="K20" s="108">
        <v>28400000</v>
      </c>
      <c r="L20" s="108"/>
      <c r="M20" s="108">
        <v>93125963003</v>
      </c>
      <c r="N20" s="108"/>
      <c r="O20" s="108">
        <v>82660426560</v>
      </c>
      <c r="P20" s="108"/>
      <c r="Q20" s="108">
        <v>10465536443</v>
      </c>
      <c r="S20" s="138"/>
      <c r="T20" s="139"/>
      <c r="U20" s="139"/>
      <c r="V20" s="72"/>
    </row>
    <row r="21" spans="1:22" s="54" customFormat="1" ht="40.5" customHeight="1">
      <c r="A21" s="103" t="s">
        <v>136</v>
      </c>
      <c r="B21" s="99"/>
      <c r="C21" s="108">
        <v>0</v>
      </c>
      <c r="D21" s="108"/>
      <c r="E21" s="108">
        <v>0</v>
      </c>
      <c r="F21" s="108"/>
      <c r="G21" s="108">
        <v>0</v>
      </c>
      <c r="H21" s="108"/>
      <c r="I21" s="108">
        <v>0</v>
      </c>
      <c r="J21" s="108"/>
      <c r="K21" s="108">
        <v>300000</v>
      </c>
      <c r="L21" s="108"/>
      <c r="M21" s="108">
        <v>1690060166</v>
      </c>
      <c r="N21" s="108"/>
      <c r="O21" s="108">
        <v>1837403509</v>
      </c>
      <c r="P21" s="108"/>
      <c r="Q21" s="108">
        <v>-147343343</v>
      </c>
      <c r="S21" s="138"/>
      <c r="T21" s="139"/>
      <c r="U21" s="139"/>
      <c r="V21" s="72"/>
    </row>
    <row r="22" spans="1:22" s="54" customFormat="1" ht="40.5" customHeight="1">
      <c r="A22" s="103" t="s">
        <v>113</v>
      </c>
      <c r="B22" s="99"/>
      <c r="C22" s="108">
        <v>0</v>
      </c>
      <c r="D22" s="108"/>
      <c r="E22" s="108">
        <v>0</v>
      </c>
      <c r="F22" s="108"/>
      <c r="G22" s="108">
        <v>0</v>
      </c>
      <c r="H22" s="108"/>
      <c r="I22" s="108">
        <v>0</v>
      </c>
      <c r="J22" s="108"/>
      <c r="K22" s="108">
        <v>303736</v>
      </c>
      <c r="L22" s="108"/>
      <c r="M22" s="108">
        <v>9962208308</v>
      </c>
      <c r="N22" s="108"/>
      <c r="O22" s="108">
        <v>9072959562</v>
      </c>
      <c r="P22" s="108"/>
      <c r="Q22" s="108">
        <v>889248746</v>
      </c>
      <c r="S22" s="138"/>
      <c r="T22" s="139"/>
      <c r="U22" s="139"/>
      <c r="V22" s="72"/>
    </row>
    <row r="23" spans="1:22" s="54" customFormat="1" ht="40.5" customHeight="1">
      <c r="A23" s="103" t="s">
        <v>116</v>
      </c>
      <c r="B23" s="99"/>
      <c r="C23" s="108">
        <v>0</v>
      </c>
      <c r="D23" s="108"/>
      <c r="E23" s="108">
        <v>0</v>
      </c>
      <c r="F23" s="108"/>
      <c r="G23" s="108">
        <v>0</v>
      </c>
      <c r="H23" s="108"/>
      <c r="I23" s="108">
        <v>0</v>
      </c>
      <c r="J23" s="108"/>
      <c r="K23" s="108">
        <v>200000</v>
      </c>
      <c r="L23" s="108"/>
      <c r="M23" s="108">
        <v>8528949046</v>
      </c>
      <c r="N23" s="108"/>
      <c r="O23" s="108">
        <v>8131329000</v>
      </c>
      <c r="P23" s="108"/>
      <c r="Q23" s="108">
        <v>397620046</v>
      </c>
      <c r="S23" s="138"/>
      <c r="T23" s="139"/>
      <c r="U23" s="139"/>
      <c r="V23" s="72"/>
    </row>
    <row r="24" spans="1:22" s="54" customFormat="1" ht="40.5" customHeight="1">
      <c r="A24" s="103" t="s">
        <v>107</v>
      </c>
      <c r="B24" s="99"/>
      <c r="C24" s="108">
        <v>0</v>
      </c>
      <c r="D24" s="108"/>
      <c r="E24" s="108">
        <v>0</v>
      </c>
      <c r="F24" s="108"/>
      <c r="G24" s="108">
        <v>0</v>
      </c>
      <c r="H24" s="108"/>
      <c r="I24" s="108">
        <v>0</v>
      </c>
      <c r="J24" s="108"/>
      <c r="K24" s="108">
        <v>4534567</v>
      </c>
      <c r="L24" s="108"/>
      <c r="M24" s="108">
        <v>82029467570</v>
      </c>
      <c r="N24" s="108"/>
      <c r="O24" s="108">
        <v>91954761057</v>
      </c>
      <c r="P24" s="108"/>
      <c r="Q24" s="108">
        <v>-9925293487</v>
      </c>
      <c r="S24" s="138"/>
      <c r="T24" s="139"/>
      <c r="U24" s="139"/>
      <c r="V24" s="72"/>
    </row>
    <row r="25" spans="1:22" s="54" customFormat="1" ht="40.5" customHeight="1">
      <c r="A25" s="103" t="s">
        <v>92</v>
      </c>
      <c r="B25" s="99"/>
      <c r="C25" s="108">
        <v>0</v>
      </c>
      <c r="D25" s="108"/>
      <c r="E25" s="108">
        <v>0</v>
      </c>
      <c r="F25" s="108"/>
      <c r="G25" s="108">
        <v>0</v>
      </c>
      <c r="H25" s="108"/>
      <c r="I25" s="108">
        <v>0</v>
      </c>
      <c r="J25" s="108"/>
      <c r="K25" s="108">
        <v>400000</v>
      </c>
      <c r="L25" s="108"/>
      <c r="M25" s="108">
        <v>1510289987</v>
      </c>
      <c r="N25" s="108"/>
      <c r="O25" s="108">
        <v>1472386860</v>
      </c>
      <c r="P25" s="108"/>
      <c r="Q25" s="108">
        <v>37903127</v>
      </c>
      <c r="S25" s="138"/>
      <c r="T25" s="139"/>
      <c r="U25" s="139"/>
      <c r="V25" s="72"/>
    </row>
    <row r="26" spans="1:22" s="54" customFormat="1" ht="40.5" customHeight="1">
      <c r="A26" s="103" t="s">
        <v>103</v>
      </c>
      <c r="B26" s="99"/>
      <c r="C26" s="108">
        <v>0</v>
      </c>
      <c r="D26" s="108"/>
      <c r="E26" s="108">
        <v>0</v>
      </c>
      <c r="F26" s="108"/>
      <c r="G26" s="108">
        <v>0</v>
      </c>
      <c r="H26" s="108"/>
      <c r="I26" s="108">
        <v>0</v>
      </c>
      <c r="J26" s="108"/>
      <c r="K26" s="108">
        <v>6509515</v>
      </c>
      <c r="L26" s="108"/>
      <c r="M26" s="108">
        <v>25984276577</v>
      </c>
      <c r="N26" s="108"/>
      <c r="O26" s="108">
        <v>26174346529</v>
      </c>
      <c r="P26" s="108"/>
      <c r="Q26" s="108">
        <v>-190069952</v>
      </c>
      <c r="S26" s="138"/>
      <c r="T26" s="139"/>
      <c r="U26" s="139"/>
      <c r="V26" s="72"/>
    </row>
    <row r="27" spans="1:22" s="54" customFormat="1" ht="40.5" customHeight="1">
      <c r="A27" s="103" t="s">
        <v>120</v>
      </c>
      <c r="B27" s="99"/>
      <c r="C27" s="108">
        <v>0</v>
      </c>
      <c r="D27" s="108"/>
      <c r="E27" s="108">
        <v>0</v>
      </c>
      <c r="F27" s="108"/>
      <c r="G27" s="108">
        <v>0</v>
      </c>
      <c r="H27" s="108"/>
      <c r="I27" s="108">
        <v>0</v>
      </c>
      <c r="J27" s="108"/>
      <c r="K27" s="108">
        <v>650000</v>
      </c>
      <c r="L27" s="108"/>
      <c r="M27" s="108">
        <v>11680679168</v>
      </c>
      <c r="N27" s="108"/>
      <c r="O27" s="108">
        <v>14512240358</v>
      </c>
      <c r="P27" s="108"/>
      <c r="Q27" s="108">
        <v>-2831561190</v>
      </c>
      <c r="S27" s="138"/>
      <c r="T27" s="139"/>
      <c r="U27" s="139"/>
      <c r="V27" s="72"/>
    </row>
    <row r="28" spans="1:22" s="54" customFormat="1" ht="40.5" customHeight="1">
      <c r="A28" s="103" t="s">
        <v>123</v>
      </c>
      <c r="B28" s="99"/>
      <c r="C28" s="108">
        <v>0</v>
      </c>
      <c r="D28" s="108"/>
      <c r="E28" s="108">
        <v>0</v>
      </c>
      <c r="F28" s="108"/>
      <c r="G28" s="108">
        <v>0</v>
      </c>
      <c r="H28" s="108"/>
      <c r="I28" s="108">
        <v>0</v>
      </c>
      <c r="J28" s="108"/>
      <c r="K28" s="108">
        <v>5800000</v>
      </c>
      <c r="L28" s="108"/>
      <c r="M28" s="108">
        <v>23085419649</v>
      </c>
      <c r="N28" s="108"/>
      <c r="O28" s="108">
        <v>23280568190</v>
      </c>
      <c r="P28" s="108"/>
      <c r="Q28" s="108">
        <v>-195148541</v>
      </c>
      <c r="S28" s="138"/>
      <c r="T28" s="139"/>
      <c r="U28" s="139"/>
      <c r="V28" s="72"/>
    </row>
    <row r="29" spans="1:22" s="54" customFormat="1" ht="40.5" customHeight="1">
      <c r="A29" s="103" t="s">
        <v>98</v>
      </c>
      <c r="B29" s="99"/>
      <c r="C29" s="108">
        <v>0</v>
      </c>
      <c r="D29" s="108"/>
      <c r="E29" s="108">
        <v>0</v>
      </c>
      <c r="F29" s="108"/>
      <c r="G29" s="108">
        <v>0</v>
      </c>
      <c r="H29" s="108"/>
      <c r="I29" s="108">
        <v>0</v>
      </c>
      <c r="J29" s="108"/>
      <c r="K29" s="108">
        <v>485000</v>
      </c>
      <c r="L29" s="108"/>
      <c r="M29" s="108">
        <v>50189992736</v>
      </c>
      <c r="N29" s="108"/>
      <c r="O29" s="108">
        <v>49705979175</v>
      </c>
      <c r="P29" s="108"/>
      <c r="Q29" s="108">
        <v>484013561</v>
      </c>
      <c r="S29" s="138"/>
      <c r="T29" s="139"/>
      <c r="U29" s="139"/>
      <c r="V29" s="72"/>
    </row>
    <row r="30" spans="1:22" s="54" customFormat="1" ht="40.5" customHeight="1">
      <c r="A30" s="103" t="s">
        <v>135</v>
      </c>
      <c r="B30" s="99"/>
      <c r="C30" s="108">
        <v>0</v>
      </c>
      <c r="D30" s="108"/>
      <c r="E30" s="108">
        <v>0</v>
      </c>
      <c r="F30" s="108"/>
      <c r="G30" s="108">
        <v>0</v>
      </c>
      <c r="H30" s="108"/>
      <c r="I30" s="108">
        <v>0</v>
      </c>
      <c r="J30" s="108"/>
      <c r="K30" s="108">
        <v>700000</v>
      </c>
      <c r="L30" s="108"/>
      <c r="M30" s="108">
        <v>16338324043</v>
      </c>
      <c r="N30" s="108"/>
      <c r="O30" s="108">
        <v>17169075007</v>
      </c>
      <c r="P30" s="108"/>
      <c r="Q30" s="108">
        <v>-830750964</v>
      </c>
      <c r="S30" s="138"/>
      <c r="T30" s="139"/>
      <c r="U30" s="139"/>
      <c r="V30" s="72"/>
    </row>
    <row r="31" spans="1:22" s="54" customFormat="1" ht="40.5" customHeight="1">
      <c r="A31" s="103" t="s">
        <v>86</v>
      </c>
      <c r="B31" s="99"/>
      <c r="C31" s="108">
        <v>0</v>
      </c>
      <c r="D31" s="108"/>
      <c r="E31" s="108">
        <v>0</v>
      </c>
      <c r="F31" s="108"/>
      <c r="G31" s="108">
        <v>0</v>
      </c>
      <c r="H31" s="108"/>
      <c r="I31" s="108">
        <v>0</v>
      </c>
      <c r="J31" s="108"/>
      <c r="K31" s="108">
        <v>4000000</v>
      </c>
      <c r="L31" s="108"/>
      <c r="M31" s="108">
        <v>73304667755</v>
      </c>
      <c r="N31" s="108"/>
      <c r="O31" s="108">
        <v>57456090000</v>
      </c>
      <c r="P31" s="108"/>
      <c r="Q31" s="108">
        <v>15848577755</v>
      </c>
      <c r="S31" s="138"/>
      <c r="T31" s="139"/>
      <c r="U31" s="139"/>
      <c r="V31" s="72"/>
    </row>
    <row r="32" spans="1:22" s="54" customFormat="1" ht="40.5" customHeight="1">
      <c r="A32" s="103" t="s">
        <v>133</v>
      </c>
      <c r="B32" s="99"/>
      <c r="C32" s="108">
        <v>0</v>
      </c>
      <c r="D32" s="108"/>
      <c r="E32" s="108">
        <v>0</v>
      </c>
      <c r="F32" s="108"/>
      <c r="G32" s="108">
        <v>0</v>
      </c>
      <c r="H32" s="108"/>
      <c r="I32" s="108">
        <v>0</v>
      </c>
      <c r="J32" s="108"/>
      <c r="K32" s="108">
        <v>6000</v>
      </c>
      <c r="L32" s="108"/>
      <c r="M32" s="108">
        <v>103778821</v>
      </c>
      <c r="N32" s="108"/>
      <c r="O32" s="108">
        <v>102587310</v>
      </c>
      <c r="P32" s="108"/>
      <c r="Q32" s="108">
        <v>1191511</v>
      </c>
      <c r="S32" s="138"/>
      <c r="T32" s="139"/>
      <c r="U32" s="139"/>
      <c r="V32" s="72"/>
    </row>
    <row r="33" spans="1:22" s="54" customFormat="1" ht="40.5" customHeight="1">
      <c r="A33" s="103" t="s">
        <v>93</v>
      </c>
      <c r="B33" s="99"/>
      <c r="C33" s="108">
        <v>0</v>
      </c>
      <c r="D33" s="108"/>
      <c r="E33" s="108">
        <v>0</v>
      </c>
      <c r="F33" s="108"/>
      <c r="G33" s="108">
        <v>0</v>
      </c>
      <c r="H33" s="108"/>
      <c r="I33" s="108">
        <v>0</v>
      </c>
      <c r="J33" s="108"/>
      <c r="K33" s="108">
        <v>2100000</v>
      </c>
      <c r="L33" s="108"/>
      <c r="M33" s="108">
        <v>70171557741</v>
      </c>
      <c r="N33" s="108"/>
      <c r="O33" s="108">
        <v>52462339177</v>
      </c>
      <c r="P33" s="108"/>
      <c r="Q33" s="108">
        <v>17709218564</v>
      </c>
      <c r="S33" s="138"/>
      <c r="T33" s="139"/>
      <c r="U33" s="139"/>
      <c r="V33" s="72"/>
    </row>
    <row r="34" spans="1:22" s="54" customFormat="1" ht="40.5" customHeight="1">
      <c r="A34" s="103" t="s">
        <v>87</v>
      </c>
      <c r="B34" s="99"/>
      <c r="C34" s="108">
        <v>0</v>
      </c>
      <c r="D34" s="108"/>
      <c r="E34" s="108">
        <v>0</v>
      </c>
      <c r="F34" s="108"/>
      <c r="G34" s="108">
        <v>0</v>
      </c>
      <c r="H34" s="108"/>
      <c r="I34" s="108">
        <v>0</v>
      </c>
      <c r="J34" s="108"/>
      <c r="K34" s="108">
        <v>588633</v>
      </c>
      <c r="L34" s="108"/>
      <c r="M34" s="108">
        <v>11215675172</v>
      </c>
      <c r="N34" s="108"/>
      <c r="O34" s="108">
        <v>10023287748</v>
      </c>
      <c r="P34" s="108"/>
      <c r="Q34" s="108">
        <v>1192387424</v>
      </c>
      <c r="S34" s="138"/>
      <c r="T34" s="139"/>
      <c r="U34" s="139"/>
      <c r="V34" s="72"/>
    </row>
    <row r="35" spans="1:22" s="54" customFormat="1" ht="40.5" customHeight="1">
      <c r="A35" s="103" t="s">
        <v>124</v>
      </c>
      <c r="B35" s="99"/>
      <c r="C35" s="108">
        <v>0</v>
      </c>
      <c r="D35" s="108"/>
      <c r="E35" s="108">
        <v>0</v>
      </c>
      <c r="F35" s="108"/>
      <c r="G35" s="108">
        <v>0</v>
      </c>
      <c r="H35" s="108"/>
      <c r="I35" s="108">
        <v>0</v>
      </c>
      <c r="J35" s="108"/>
      <c r="K35" s="108">
        <v>632733</v>
      </c>
      <c r="L35" s="108"/>
      <c r="M35" s="108">
        <v>7971299895</v>
      </c>
      <c r="N35" s="108"/>
      <c r="O35" s="108">
        <v>7940573236</v>
      </c>
      <c r="P35" s="108"/>
      <c r="Q35" s="108">
        <v>30726659</v>
      </c>
      <c r="S35" s="138"/>
      <c r="T35" s="139"/>
      <c r="U35" s="139"/>
      <c r="V35" s="72"/>
    </row>
    <row r="36" spans="1:22" s="54" customFormat="1" ht="40.5" customHeight="1">
      <c r="A36" s="103" t="s">
        <v>134</v>
      </c>
      <c r="B36" s="99"/>
      <c r="C36" s="108">
        <v>0</v>
      </c>
      <c r="D36" s="108"/>
      <c r="E36" s="108">
        <v>0</v>
      </c>
      <c r="F36" s="108"/>
      <c r="G36" s="108">
        <v>0</v>
      </c>
      <c r="H36" s="108"/>
      <c r="I36" s="108">
        <v>0</v>
      </c>
      <c r="J36" s="108"/>
      <c r="K36" s="108">
        <v>33496005</v>
      </c>
      <c r="L36" s="108"/>
      <c r="M36" s="108">
        <v>30345827255</v>
      </c>
      <c r="N36" s="108"/>
      <c r="O36" s="108">
        <v>32514902953</v>
      </c>
      <c r="P36" s="108"/>
      <c r="Q36" s="108">
        <v>-2169075698</v>
      </c>
      <c r="S36" s="138"/>
      <c r="T36" s="139"/>
      <c r="U36" s="139"/>
      <c r="V36" s="72"/>
    </row>
    <row r="37" spans="1:22" s="54" customFormat="1" ht="40.5" customHeight="1">
      <c r="A37" s="103" t="s">
        <v>88</v>
      </c>
      <c r="B37" s="99"/>
      <c r="C37" s="108">
        <v>0</v>
      </c>
      <c r="D37" s="108"/>
      <c r="E37" s="108">
        <v>0</v>
      </c>
      <c r="F37" s="108"/>
      <c r="G37" s="108">
        <v>0</v>
      </c>
      <c r="H37" s="108"/>
      <c r="I37" s="108">
        <v>0</v>
      </c>
      <c r="J37" s="108"/>
      <c r="K37" s="108">
        <v>6040045</v>
      </c>
      <c r="L37" s="108"/>
      <c r="M37" s="108">
        <v>83607413729</v>
      </c>
      <c r="N37" s="108"/>
      <c r="O37" s="108">
        <v>78256604976</v>
      </c>
      <c r="P37" s="108"/>
      <c r="Q37" s="108">
        <v>5350808753</v>
      </c>
      <c r="S37" s="138"/>
      <c r="T37" s="139"/>
      <c r="U37" s="139"/>
      <c r="V37" s="72"/>
    </row>
    <row r="38" spans="1:22" s="54" customFormat="1" ht="40.5" customHeight="1">
      <c r="A38" s="103" t="s">
        <v>84</v>
      </c>
      <c r="B38" s="99"/>
      <c r="C38" s="108">
        <v>0</v>
      </c>
      <c r="D38" s="108"/>
      <c r="E38" s="108">
        <v>0</v>
      </c>
      <c r="F38" s="108"/>
      <c r="G38" s="108">
        <v>0</v>
      </c>
      <c r="H38" s="108"/>
      <c r="I38" s="108">
        <v>0</v>
      </c>
      <c r="J38" s="108"/>
      <c r="K38" s="108">
        <v>1300000</v>
      </c>
      <c r="L38" s="108"/>
      <c r="M38" s="108">
        <v>239640007291</v>
      </c>
      <c r="N38" s="108"/>
      <c r="O38" s="108">
        <v>221226856981</v>
      </c>
      <c r="P38" s="108"/>
      <c r="Q38" s="108">
        <v>18413150310</v>
      </c>
      <c r="S38" s="138"/>
      <c r="T38" s="139"/>
      <c r="U38" s="139"/>
      <c r="V38" s="72"/>
    </row>
    <row r="39" spans="1:22" s="54" customFormat="1" ht="40.5" customHeight="1">
      <c r="A39" s="103" t="s">
        <v>114</v>
      </c>
      <c r="B39" s="99"/>
      <c r="C39" s="108">
        <v>0</v>
      </c>
      <c r="D39" s="108"/>
      <c r="E39" s="108">
        <v>0</v>
      </c>
      <c r="F39" s="108"/>
      <c r="G39" s="108">
        <v>0</v>
      </c>
      <c r="H39" s="108"/>
      <c r="I39" s="108">
        <v>0</v>
      </c>
      <c r="J39" s="108"/>
      <c r="K39" s="108">
        <v>71407361</v>
      </c>
      <c r="L39" s="108"/>
      <c r="M39" s="108">
        <v>191616250656</v>
      </c>
      <c r="N39" s="108"/>
      <c r="O39" s="108">
        <v>158432911434</v>
      </c>
      <c r="P39" s="108"/>
      <c r="Q39" s="108">
        <v>33183339222</v>
      </c>
      <c r="S39" s="138"/>
      <c r="T39" s="139"/>
      <c r="U39" s="139"/>
      <c r="V39" s="72"/>
    </row>
    <row r="40" spans="1:22" ht="34.5" customHeight="1" thickBot="1">
      <c r="A40" s="140"/>
      <c r="B40" s="140"/>
      <c r="C40" s="141"/>
      <c r="D40" s="140"/>
      <c r="E40" s="142">
        <f>SUM(E9:E39)</f>
        <v>160695988155</v>
      </c>
      <c r="F40" s="140"/>
      <c r="G40" s="142">
        <f>SUM(G9:G39)</f>
        <v>148699990876</v>
      </c>
      <c r="H40" s="140"/>
      <c r="I40" s="142">
        <f>SUM(I9:I39)</f>
        <v>11995997279</v>
      </c>
      <c r="J40" s="140"/>
      <c r="K40" s="141"/>
      <c r="L40" s="140"/>
      <c r="M40" s="142">
        <f>SUM(M9:M39)</f>
        <v>1726913897968</v>
      </c>
      <c r="N40" s="140"/>
      <c r="O40" s="142">
        <f>SUM(O9:O39)</f>
        <v>1586913201850</v>
      </c>
      <c r="P40" s="140"/>
      <c r="Q40" s="142">
        <f>SUM(Q9:Q39)</f>
        <v>140000696118</v>
      </c>
    </row>
    <row r="41" spans="1:22" ht="28.5" thickTop="1">
      <c r="C41" s="143"/>
      <c r="I41" s="144"/>
      <c r="K41" s="143"/>
      <c r="M41" s="144"/>
    </row>
    <row r="42" spans="1:22" s="39" customFormat="1">
      <c r="S42" s="139"/>
      <c r="T42" s="139"/>
    </row>
    <row r="43" spans="1:22" s="39" customFormat="1">
      <c r="S43" s="139"/>
      <c r="T43" s="139"/>
    </row>
    <row r="44" spans="1:22" s="39" customFormat="1"/>
    <row r="45" spans="1:22" s="39" customFormat="1"/>
    <row r="46" spans="1:22" s="39" customFormat="1"/>
    <row r="47" spans="1:22" s="39" customFormat="1"/>
    <row r="48" spans="1:22" s="39" customFormat="1"/>
    <row r="49" spans="1:17" ht="36.75">
      <c r="E49" s="107"/>
      <c r="F49" s="99"/>
      <c r="G49" s="107"/>
      <c r="I49" s="145"/>
    </row>
    <row r="50" spans="1:17" ht="36.75">
      <c r="A50" s="140"/>
      <c r="B50" s="140"/>
      <c r="C50" s="141"/>
      <c r="D50" s="140"/>
      <c r="E50" s="140"/>
      <c r="F50" s="140"/>
      <c r="G50" s="140"/>
      <c r="H50" s="140"/>
      <c r="I50" s="145"/>
      <c r="J50" s="140"/>
      <c r="K50" s="141"/>
      <c r="L50" s="140"/>
      <c r="M50" s="140"/>
      <c r="N50" s="140"/>
      <c r="O50" s="140"/>
      <c r="P50" s="140"/>
    </row>
    <row r="51" spans="1:17" ht="36.75">
      <c r="A51" s="140"/>
      <c r="B51" s="140"/>
      <c r="C51" s="141"/>
      <c r="D51" s="140"/>
      <c r="E51" s="107"/>
      <c r="F51" s="99"/>
      <c r="G51" s="107"/>
      <c r="H51" s="99"/>
      <c r="I51" s="145"/>
      <c r="J51" s="140"/>
      <c r="K51" s="141"/>
      <c r="L51" s="140"/>
      <c r="M51" s="140"/>
      <c r="N51" s="140"/>
      <c r="O51" s="140"/>
      <c r="P51" s="140"/>
    </row>
    <row r="52" spans="1:17">
      <c r="E52" s="107"/>
      <c r="F52" s="99"/>
      <c r="G52" s="107"/>
      <c r="H52" s="99"/>
      <c r="I52" s="107"/>
    </row>
    <row r="53" spans="1:17" ht="33.75">
      <c r="A53" s="140"/>
      <c r="B53" s="140"/>
      <c r="C53" s="141"/>
      <c r="D53" s="140"/>
      <c r="E53" s="140"/>
      <c r="F53" s="140"/>
      <c r="G53" s="108"/>
      <c r="H53" s="140"/>
      <c r="I53" s="146"/>
      <c r="J53" s="146"/>
      <c r="K53" s="146"/>
      <c r="L53" s="146"/>
      <c r="M53" s="146"/>
      <c r="N53" s="146"/>
      <c r="O53" s="146"/>
      <c r="P53" s="146"/>
      <c r="Q53" s="146"/>
    </row>
    <row r="54" spans="1:17" ht="33.75">
      <c r="G54" s="108"/>
      <c r="I54" s="146"/>
      <c r="J54" s="146"/>
      <c r="K54" s="146"/>
      <c r="L54" s="146"/>
      <c r="M54" s="146"/>
      <c r="N54" s="146"/>
      <c r="O54" s="146"/>
      <c r="P54" s="146"/>
      <c r="Q54" s="146"/>
    </row>
    <row r="55" spans="1:17" ht="33.75">
      <c r="A55" s="140"/>
      <c r="B55" s="140"/>
      <c r="C55" s="141"/>
      <c r="D55" s="140"/>
      <c r="E55" s="140"/>
      <c r="F55" s="140"/>
      <c r="G55" s="108"/>
      <c r="H55" s="140"/>
      <c r="I55" s="146"/>
      <c r="J55" s="146"/>
      <c r="K55" s="146"/>
      <c r="L55" s="146"/>
      <c r="M55" s="146"/>
      <c r="N55" s="146"/>
      <c r="O55" s="146"/>
      <c r="P55" s="146"/>
      <c r="Q55" s="146"/>
    </row>
    <row r="56" spans="1:17" ht="33.75">
      <c r="A56" s="140"/>
      <c r="B56" s="140"/>
      <c r="C56" s="141"/>
      <c r="D56" s="140"/>
      <c r="E56" s="140"/>
      <c r="F56" s="140"/>
      <c r="G56" s="108"/>
      <c r="H56" s="140"/>
      <c r="I56" s="146"/>
      <c r="J56" s="146"/>
      <c r="K56" s="146"/>
      <c r="L56" s="146"/>
      <c r="M56" s="146"/>
      <c r="N56" s="146"/>
      <c r="O56" s="146"/>
      <c r="P56" s="146"/>
      <c r="Q56" s="146"/>
    </row>
    <row r="57" spans="1:17" ht="33.75">
      <c r="A57" s="140"/>
      <c r="B57" s="140"/>
      <c r="C57" s="141"/>
      <c r="D57" s="140"/>
      <c r="E57" s="140"/>
      <c r="F57" s="140"/>
      <c r="G57" s="140"/>
      <c r="H57" s="140"/>
      <c r="I57" s="147"/>
      <c r="J57" s="146"/>
      <c r="K57" s="146"/>
      <c r="L57" s="146"/>
      <c r="M57" s="146"/>
      <c r="N57" s="146"/>
      <c r="O57" s="146"/>
      <c r="P57" s="146"/>
      <c r="Q57" s="147"/>
    </row>
    <row r="58" spans="1:17">
      <c r="A58" s="140"/>
      <c r="B58" s="140"/>
      <c r="C58" s="141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</row>
    <row r="59" spans="1:17">
      <c r="A59" s="140"/>
      <c r="B59" s="140"/>
      <c r="C59" s="141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</row>
    <row r="60" spans="1:17">
      <c r="A60" s="140"/>
      <c r="B60" s="140"/>
      <c r="C60" s="141"/>
      <c r="D60" s="140"/>
      <c r="E60" s="140"/>
      <c r="F60" s="140"/>
      <c r="G60" s="140"/>
      <c r="H60" s="140"/>
      <c r="I60" s="140"/>
      <c r="J60" s="140"/>
      <c r="K60" s="141"/>
      <c r="L60" s="140"/>
      <c r="M60" s="140"/>
      <c r="N60" s="140"/>
      <c r="O60" s="140"/>
      <c r="P60" s="140"/>
    </row>
    <row r="61" spans="1:17" ht="30">
      <c r="C61" s="148"/>
      <c r="E61" s="149"/>
      <c r="G61" s="149"/>
      <c r="I61" s="150"/>
      <c r="K61" s="148"/>
      <c r="M61" s="149"/>
      <c r="O61" s="149"/>
      <c r="Q61" s="40"/>
    </row>
    <row r="62" spans="1:17">
      <c r="A62" s="140"/>
      <c r="B62" s="140"/>
      <c r="C62" s="141"/>
      <c r="D62" s="140"/>
      <c r="E62" s="140"/>
      <c r="F62" s="140"/>
      <c r="G62" s="140"/>
      <c r="H62" s="140"/>
      <c r="I62" s="140"/>
      <c r="J62" s="140"/>
      <c r="K62" s="141"/>
      <c r="L62" s="140"/>
      <c r="M62" s="140"/>
      <c r="N62" s="140"/>
      <c r="O62" s="140"/>
      <c r="P62" s="140"/>
    </row>
    <row r="63" spans="1:17">
      <c r="A63" s="140"/>
      <c r="B63" s="140"/>
      <c r="C63" s="141"/>
      <c r="D63" s="140"/>
      <c r="E63" s="140"/>
      <c r="F63" s="140"/>
      <c r="G63" s="140"/>
      <c r="H63" s="140"/>
      <c r="I63" s="140"/>
      <c r="J63" s="140"/>
      <c r="K63" s="141"/>
      <c r="L63" s="140"/>
      <c r="M63" s="140"/>
      <c r="N63" s="140"/>
      <c r="O63" s="140"/>
      <c r="P63" s="140"/>
    </row>
    <row r="64" spans="1:17">
      <c r="A64" s="140"/>
      <c r="B64" s="140"/>
      <c r="C64" s="141"/>
      <c r="D64" s="140"/>
      <c r="E64" s="140"/>
      <c r="F64" s="140"/>
      <c r="G64" s="140"/>
      <c r="H64" s="140"/>
      <c r="I64" s="140"/>
      <c r="J64" s="140"/>
      <c r="K64" s="141"/>
      <c r="L64" s="140"/>
      <c r="M64" s="140"/>
      <c r="N64" s="140"/>
      <c r="O64" s="140"/>
      <c r="P64" s="140"/>
    </row>
    <row r="65" spans="1:16">
      <c r="A65" s="140"/>
      <c r="B65" s="140"/>
      <c r="C65" s="141"/>
      <c r="D65" s="140"/>
      <c r="E65" s="140"/>
      <c r="F65" s="140"/>
      <c r="G65" s="140"/>
      <c r="H65" s="140"/>
      <c r="I65" s="140"/>
      <c r="J65" s="140"/>
      <c r="K65" s="141"/>
      <c r="L65" s="140"/>
      <c r="M65" s="140"/>
      <c r="N65" s="140"/>
      <c r="O65" s="140"/>
      <c r="P65" s="140"/>
    </row>
    <row r="66" spans="1:16">
      <c r="A66" s="140"/>
      <c r="B66" s="140"/>
      <c r="C66" s="141"/>
      <c r="D66" s="140"/>
      <c r="E66" s="140"/>
      <c r="F66" s="140"/>
      <c r="G66" s="140"/>
      <c r="H66" s="140"/>
      <c r="I66" s="140"/>
      <c r="J66" s="140"/>
      <c r="K66" s="141"/>
      <c r="L66" s="140"/>
      <c r="M66" s="140"/>
      <c r="N66" s="140"/>
      <c r="O66" s="140"/>
      <c r="P66" s="140"/>
    </row>
    <row r="67" spans="1:16">
      <c r="A67" s="140"/>
      <c r="B67" s="140"/>
      <c r="C67" s="141"/>
      <c r="D67" s="140"/>
      <c r="E67" s="140"/>
      <c r="F67" s="140"/>
      <c r="G67" s="140"/>
      <c r="H67" s="140"/>
      <c r="I67" s="140"/>
      <c r="J67" s="140"/>
      <c r="K67" s="141"/>
      <c r="L67" s="140"/>
      <c r="M67" s="140"/>
      <c r="N67" s="140"/>
      <c r="O67" s="140"/>
      <c r="P67" s="140"/>
    </row>
  </sheetData>
  <sortState xmlns:xlrd2="http://schemas.microsoft.com/office/spreadsheetml/2017/richdata2" ref="A8:Q16">
    <sortCondition descending="1" ref="Q8:Q16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2"/>
  <sheetViews>
    <sheetView rightToLeft="1" view="pageBreakPreview" topLeftCell="A4" zoomScale="60" zoomScaleNormal="100" workbookViewId="0">
      <selection activeCell="M15" sqref="M15"/>
    </sheetView>
  </sheetViews>
  <sheetFormatPr defaultColWidth="8.7109375" defaultRowHeight="31.5"/>
  <cols>
    <col min="1" max="1" width="47.28515625" style="99" customWidth="1"/>
    <col min="2" max="2" width="0.5703125" style="99" customWidth="1"/>
    <col min="3" max="3" width="18.42578125" style="105" customWidth="1"/>
    <col min="4" max="4" width="0.5703125" style="99" customWidth="1"/>
    <col min="5" max="5" width="28.7109375" style="99" customWidth="1"/>
    <col min="6" max="6" width="0.7109375" style="99" customWidth="1"/>
    <col min="7" max="7" width="28.28515625" style="99" customWidth="1"/>
    <col min="8" max="8" width="1" style="99" customWidth="1"/>
    <col min="9" max="9" width="26.5703125" style="99" customWidth="1"/>
    <col min="10" max="10" width="1.140625" style="99" customWidth="1"/>
    <col min="11" max="11" width="19.7109375" style="105" bestFit="1" customWidth="1"/>
    <col min="12" max="12" width="1" style="99" customWidth="1"/>
    <col min="13" max="13" width="28" style="99" bestFit="1" customWidth="1"/>
    <col min="14" max="14" width="0.7109375" style="99" customWidth="1"/>
    <col min="15" max="15" width="28.7109375" style="99" bestFit="1" customWidth="1"/>
    <col min="16" max="16" width="0.85546875" style="99" customWidth="1"/>
    <col min="17" max="17" width="25.7109375" style="99" customWidth="1"/>
    <col min="18" max="18" width="7.140625" style="68" customWidth="1"/>
    <col min="19" max="19" width="7.7109375" style="99" customWidth="1"/>
    <col min="20" max="20" width="11.28515625" style="99" customWidth="1"/>
    <col min="21" max="16384" width="8.7109375" style="99"/>
  </cols>
  <sheetData>
    <row r="1" spans="1:21" ht="31.5" customHeight="1"/>
    <row r="2" spans="1:21" s="152" customFormat="1" ht="36">
      <c r="A2" s="151" t="s">
        <v>67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68"/>
      <c r="S2" s="99"/>
    </row>
    <row r="3" spans="1:21" s="152" customFormat="1" ht="36">
      <c r="A3" s="151" t="s">
        <v>29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68"/>
    </row>
    <row r="4" spans="1:21" s="152" customFormat="1" ht="36">
      <c r="A4" s="151" t="str">
        <f>'درآمد ناشی از فروش '!A4:Q4</f>
        <v>برای ماه منتهی به 1401/09/30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68"/>
    </row>
    <row r="5" spans="1:21" s="152" customFormat="1" ht="36">
      <c r="A5" s="126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68"/>
    </row>
    <row r="6" spans="1:21" ht="40.5">
      <c r="A6" s="128" t="s">
        <v>79</v>
      </c>
      <c r="B6" s="128"/>
      <c r="C6" s="128"/>
      <c r="D6" s="128"/>
      <c r="E6" s="128"/>
      <c r="F6" s="128"/>
      <c r="G6" s="128"/>
      <c r="H6" s="128"/>
    </row>
    <row r="7" spans="1:21" ht="45" customHeight="1" thickBot="1">
      <c r="A7" s="98" t="s">
        <v>3</v>
      </c>
      <c r="C7" s="101" t="str">
        <f>'درآمد ناشی از فروش '!C7:I7</f>
        <v>طی آذر ماه</v>
      </c>
      <c r="D7" s="101" t="s">
        <v>31</v>
      </c>
      <c r="E7" s="101" t="s">
        <v>31</v>
      </c>
      <c r="F7" s="101" t="s">
        <v>31</v>
      </c>
      <c r="G7" s="101" t="s">
        <v>31</v>
      </c>
      <c r="H7" s="101" t="s">
        <v>31</v>
      </c>
      <c r="I7" s="101" t="s">
        <v>31</v>
      </c>
      <c r="K7" s="101" t="str">
        <f>'درآمد ناشی از فروش '!K7:Q7</f>
        <v>از ابتدای سال مالی تا پایان آذر ماه</v>
      </c>
      <c r="L7" s="101" t="s">
        <v>32</v>
      </c>
      <c r="M7" s="101" t="s">
        <v>32</v>
      </c>
      <c r="N7" s="101" t="s">
        <v>32</v>
      </c>
      <c r="O7" s="101" t="s">
        <v>32</v>
      </c>
      <c r="P7" s="101" t="s">
        <v>32</v>
      </c>
      <c r="Q7" s="101" t="s">
        <v>32</v>
      </c>
    </row>
    <row r="8" spans="1:21" s="114" customFormat="1" ht="54.75" customHeight="1" thickBot="1">
      <c r="A8" s="101" t="s">
        <v>3</v>
      </c>
      <c r="C8" s="153" t="s">
        <v>6</v>
      </c>
      <c r="E8" s="153" t="s">
        <v>45</v>
      </c>
      <c r="G8" s="153" t="s">
        <v>46</v>
      </c>
      <c r="I8" s="153" t="s">
        <v>47</v>
      </c>
      <c r="K8" s="153" t="s">
        <v>6</v>
      </c>
      <c r="M8" s="153" t="s">
        <v>45</v>
      </c>
      <c r="O8" s="153" t="s">
        <v>46</v>
      </c>
      <c r="Q8" s="153" t="s">
        <v>47</v>
      </c>
      <c r="R8" s="154"/>
    </row>
    <row r="9" spans="1:21" ht="34.5" customHeight="1">
      <c r="A9" s="103" t="s">
        <v>112</v>
      </c>
      <c r="C9" s="155">
        <v>1571429</v>
      </c>
      <c r="D9" s="155"/>
      <c r="E9" s="155">
        <v>7026231331</v>
      </c>
      <c r="F9" s="155"/>
      <c r="G9" s="155">
        <v>6688822268</v>
      </c>
      <c r="H9" s="155"/>
      <c r="I9" s="155">
        <v>337409063</v>
      </c>
      <c r="J9" s="155"/>
      <c r="K9" s="155">
        <v>1571429</v>
      </c>
      <c r="L9" s="155"/>
      <c r="M9" s="155">
        <v>7026231331</v>
      </c>
      <c r="N9" s="155"/>
      <c r="O9" s="155">
        <v>8750776030</v>
      </c>
      <c r="P9" s="155"/>
      <c r="Q9" s="155">
        <v>-1724544699</v>
      </c>
      <c r="R9" s="156"/>
      <c r="S9" s="107"/>
      <c r="T9" s="111"/>
      <c r="U9" s="111"/>
    </row>
    <row r="10" spans="1:21" ht="34.5" customHeight="1">
      <c r="A10" s="103" t="s">
        <v>100</v>
      </c>
      <c r="C10" s="155">
        <v>4000000</v>
      </c>
      <c r="D10" s="155"/>
      <c r="E10" s="155">
        <v>76104468000</v>
      </c>
      <c r="F10" s="155"/>
      <c r="G10" s="155">
        <v>71492076000</v>
      </c>
      <c r="H10" s="155"/>
      <c r="I10" s="155">
        <v>4612392000</v>
      </c>
      <c r="J10" s="155"/>
      <c r="K10" s="155">
        <v>4000000</v>
      </c>
      <c r="L10" s="155"/>
      <c r="M10" s="155">
        <v>76104468000</v>
      </c>
      <c r="N10" s="155"/>
      <c r="O10" s="155">
        <v>68993110449</v>
      </c>
      <c r="P10" s="155"/>
      <c r="Q10" s="155">
        <v>7111357551</v>
      </c>
      <c r="R10" s="156"/>
      <c r="S10" s="107"/>
      <c r="T10" s="111"/>
      <c r="U10" s="111"/>
    </row>
    <row r="11" spans="1:21" ht="34.5" customHeight="1">
      <c r="A11" s="103" t="s">
        <v>136</v>
      </c>
      <c r="C11" s="155">
        <v>1700000</v>
      </c>
      <c r="D11" s="155"/>
      <c r="E11" s="155">
        <v>12133374300</v>
      </c>
      <c r="F11" s="155"/>
      <c r="G11" s="155">
        <v>12065778900</v>
      </c>
      <c r="H11" s="155"/>
      <c r="I11" s="155">
        <v>67595400</v>
      </c>
      <c r="J11" s="155"/>
      <c r="K11" s="155">
        <v>1700000</v>
      </c>
      <c r="L11" s="155"/>
      <c r="M11" s="155">
        <v>12133374300</v>
      </c>
      <c r="N11" s="155"/>
      <c r="O11" s="155">
        <v>10411953228</v>
      </c>
      <c r="P11" s="155"/>
      <c r="Q11" s="155">
        <v>1721421072</v>
      </c>
      <c r="R11" s="156"/>
      <c r="S11" s="107"/>
      <c r="T11" s="111"/>
      <c r="U11" s="111"/>
    </row>
    <row r="12" spans="1:21" ht="34.5" customHeight="1">
      <c r="A12" s="103" t="s">
        <v>85</v>
      </c>
      <c r="C12" s="155">
        <v>2200000</v>
      </c>
      <c r="D12" s="155"/>
      <c r="E12" s="155">
        <v>163646475300</v>
      </c>
      <c r="F12" s="155"/>
      <c r="G12" s="155">
        <v>167684617706</v>
      </c>
      <c r="H12" s="155"/>
      <c r="I12" s="155">
        <v>-4038142406</v>
      </c>
      <c r="J12" s="155"/>
      <c r="K12" s="155">
        <v>2200000</v>
      </c>
      <c r="L12" s="155"/>
      <c r="M12" s="155">
        <v>163646475300</v>
      </c>
      <c r="N12" s="155"/>
      <c r="O12" s="155">
        <v>141084642752</v>
      </c>
      <c r="P12" s="155"/>
      <c r="Q12" s="155">
        <v>22561832548</v>
      </c>
      <c r="R12" s="156"/>
      <c r="S12" s="107"/>
      <c r="T12" s="111"/>
      <c r="U12" s="111"/>
    </row>
    <row r="13" spans="1:21" ht="34.5" customHeight="1">
      <c r="A13" s="103" t="s">
        <v>117</v>
      </c>
      <c r="C13" s="155">
        <v>9500000</v>
      </c>
      <c r="D13" s="155"/>
      <c r="E13" s="155">
        <v>254501651250</v>
      </c>
      <c r="F13" s="155"/>
      <c r="G13" s="155">
        <v>204777014784</v>
      </c>
      <c r="H13" s="155"/>
      <c r="I13" s="155">
        <v>49724636466</v>
      </c>
      <c r="J13" s="155"/>
      <c r="K13" s="155">
        <v>9500000</v>
      </c>
      <c r="L13" s="155"/>
      <c r="M13" s="155">
        <v>254501651250</v>
      </c>
      <c r="N13" s="155"/>
      <c r="O13" s="155">
        <v>183540513376</v>
      </c>
      <c r="P13" s="155"/>
      <c r="Q13" s="155">
        <v>70961137874</v>
      </c>
      <c r="R13" s="156"/>
      <c r="S13" s="107"/>
      <c r="T13" s="111"/>
      <c r="U13" s="111"/>
    </row>
    <row r="14" spans="1:21" ht="34.5" customHeight="1">
      <c r="A14" s="103" t="s">
        <v>103</v>
      </c>
      <c r="C14" s="155">
        <v>29100000</v>
      </c>
      <c r="D14" s="155"/>
      <c r="E14" s="155">
        <v>120393570510</v>
      </c>
      <c r="F14" s="155"/>
      <c r="G14" s="155">
        <v>115678493145</v>
      </c>
      <c r="H14" s="155"/>
      <c r="I14" s="155">
        <v>4715077365</v>
      </c>
      <c r="J14" s="155"/>
      <c r="K14" s="155">
        <v>29100000</v>
      </c>
      <c r="L14" s="155"/>
      <c r="M14" s="155">
        <v>120393570510</v>
      </c>
      <c r="N14" s="155"/>
      <c r="O14" s="155">
        <v>112852731413</v>
      </c>
      <c r="P14" s="155"/>
      <c r="Q14" s="155">
        <v>7540839097</v>
      </c>
      <c r="R14" s="156"/>
      <c r="S14" s="107"/>
      <c r="T14" s="111"/>
      <c r="U14" s="111"/>
    </row>
    <row r="15" spans="1:21" ht="34.5" customHeight="1">
      <c r="A15" s="103" t="s">
        <v>120</v>
      </c>
      <c r="C15" s="155">
        <v>7400000</v>
      </c>
      <c r="D15" s="155"/>
      <c r="E15" s="155">
        <v>160654384800</v>
      </c>
      <c r="F15" s="155"/>
      <c r="G15" s="155">
        <v>147266519400</v>
      </c>
      <c r="H15" s="155"/>
      <c r="I15" s="155">
        <v>13387865400</v>
      </c>
      <c r="J15" s="155"/>
      <c r="K15" s="155">
        <v>7400000</v>
      </c>
      <c r="L15" s="155"/>
      <c r="M15" s="155">
        <v>160654384800</v>
      </c>
      <c r="N15" s="155"/>
      <c r="O15" s="155">
        <v>163468410268</v>
      </c>
      <c r="P15" s="155"/>
      <c r="Q15" s="155">
        <v>-2814025468</v>
      </c>
      <c r="R15" s="156"/>
      <c r="S15" s="107"/>
      <c r="T15" s="111"/>
      <c r="U15" s="111"/>
    </row>
    <row r="16" spans="1:21" ht="34.5" customHeight="1">
      <c r="A16" s="103" t="s">
        <v>119</v>
      </c>
      <c r="C16" s="155">
        <v>7000000</v>
      </c>
      <c r="D16" s="155"/>
      <c r="E16" s="155">
        <v>62207649000</v>
      </c>
      <c r="F16" s="155"/>
      <c r="G16" s="155">
        <v>63492838355</v>
      </c>
      <c r="H16" s="155"/>
      <c r="I16" s="155">
        <v>-1285189355</v>
      </c>
      <c r="J16" s="155"/>
      <c r="K16" s="155">
        <v>7000000</v>
      </c>
      <c r="L16" s="155"/>
      <c r="M16" s="155">
        <v>62207649000</v>
      </c>
      <c r="N16" s="155"/>
      <c r="O16" s="155">
        <v>59891339536</v>
      </c>
      <c r="P16" s="155"/>
      <c r="Q16" s="155">
        <v>2316309464</v>
      </c>
      <c r="R16" s="156"/>
      <c r="S16" s="107"/>
      <c r="T16" s="111"/>
      <c r="U16" s="111"/>
    </row>
    <row r="17" spans="1:21" ht="34.5" customHeight="1">
      <c r="A17" s="103" t="s">
        <v>91</v>
      </c>
      <c r="C17" s="155">
        <v>11000000</v>
      </c>
      <c r="D17" s="155"/>
      <c r="E17" s="155">
        <v>155598646500</v>
      </c>
      <c r="F17" s="155"/>
      <c r="G17" s="155">
        <v>123437480853</v>
      </c>
      <c r="H17" s="155"/>
      <c r="I17" s="155">
        <v>32161165647</v>
      </c>
      <c r="J17" s="155"/>
      <c r="K17" s="155">
        <v>11000000</v>
      </c>
      <c r="L17" s="155"/>
      <c r="M17" s="155">
        <v>155598646500</v>
      </c>
      <c r="N17" s="155"/>
      <c r="O17" s="155">
        <v>187708610289</v>
      </c>
      <c r="P17" s="155"/>
      <c r="Q17" s="155">
        <v>-32109963789</v>
      </c>
      <c r="R17" s="156"/>
      <c r="S17" s="107"/>
      <c r="T17" s="111"/>
      <c r="U17" s="111"/>
    </row>
    <row r="18" spans="1:21" ht="34.5" customHeight="1">
      <c r="A18" s="103" t="s">
        <v>93</v>
      </c>
      <c r="C18" s="155">
        <v>2000000</v>
      </c>
      <c r="D18" s="155"/>
      <c r="E18" s="155">
        <v>67197780000</v>
      </c>
      <c r="F18" s="155"/>
      <c r="G18" s="155">
        <v>66998970000</v>
      </c>
      <c r="H18" s="155"/>
      <c r="I18" s="155">
        <v>198810000</v>
      </c>
      <c r="J18" s="155"/>
      <c r="K18" s="155">
        <v>2000000</v>
      </c>
      <c r="L18" s="155"/>
      <c r="M18" s="155">
        <v>67197780000</v>
      </c>
      <c r="N18" s="155"/>
      <c r="O18" s="155">
        <v>50148309601</v>
      </c>
      <c r="P18" s="155"/>
      <c r="Q18" s="155">
        <v>17049470399</v>
      </c>
      <c r="R18" s="156"/>
      <c r="S18" s="107"/>
      <c r="T18" s="111"/>
      <c r="U18" s="111"/>
    </row>
    <row r="19" spans="1:21" ht="34.5" customHeight="1">
      <c r="A19" s="103" t="s">
        <v>89</v>
      </c>
      <c r="C19" s="155">
        <v>10700000</v>
      </c>
      <c r="D19" s="155"/>
      <c r="E19" s="155">
        <v>313027339050</v>
      </c>
      <c r="F19" s="155"/>
      <c r="G19" s="155">
        <v>256083297306</v>
      </c>
      <c r="H19" s="155"/>
      <c r="I19" s="155">
        <v>56944041744</v>
      </c>
      <c r="J19" s="155"/>
      <c r="K19" s="155">
        <v>10700000</v>
      </c>
      <c r="L19" s="155"/>
      <c r="M19" s="155">
        <v>313027339050</v>
      </c>
      <c r="N19" s="155"/>
      <c r="O19" s="155">
        <v>249008393076</v>
      </c>
      <c r="P19" s="155"/>
      <c r="Q19" s="155">
        <v>64018945974</v>
      </c>
      <c r="R19" s="156"/>
      <c r="S19" s="107"/>
      <c r="T19" s="111"/>
      <c r="U19" s="111"/>
    </row>
    <row r="20" spans="1:21" ht="34.5" customHeight="1">
      <c r="A20" s="103" t="s">
        <v>88</v>
      </c>
      <c r="C20" s="155">
        <v>9000000</v>
      </c>
      <c r="D20" s="155"/>
      <c r="E20" s="155">
        <v>158173236000</v>
      </c>
      <c r="F20" s="155"/>
      <c r="G20" s="155">
        <v>142874806500</v>
      </c>
      <c r="H20" s="155"/>
      <c r="I20" s="155">
        <v>15298429500</v>
      </c>
      <c r="J20" s="155"/>
      <c r="K20" s="155">
        <v>9000000</v>
      </c>
      <c r="L20" s="155"/>
      <c r="M20" s="155">
        <v>158173236000</v>
      </c>
      <c r="N20" s="155"/>
      <c r="O20" s="155">
        <v>116641155504</v>
      </c>
      <c r="P20" s="155"/>
      <c r="Q20" s="155">
        <v>41532080496</v>
      </c>
      <c r="R20" s="156"/>
      <c r="S20" s="107"/>
      <c r="T20" s="111"/>
      <c r="U20" s="111"/>
    </row>
    <row r="21" spans="1:21" ht="34.5" customHeight="1">
      <c r="A21" s="103" t="s">
        <v>87</v>
      </c>
      <c r="C21" s="155">
        <v>2000000</v>
      </c>
      <c r="D21" s="155"/>
      <c r="E21" s="155">
        <v>40616883000</v>
      </c>
      <c r="F21" s="155"/>
      <c r="G21" s="155">
        <v>37435923000</v>
      </c>
      <c r="H21" s="155"/>
      <c r="I21" s="155">
        <v>3180960000</v>
      </c>
      <c r="J21" s="155"/>
      <c r="K21" s="155">
        <v>2000000</v>
      </c>
      <c r="L21" s="155"/>
      <c r="M21" s="155">
        <v>40616883000</v>
      </c>
      <c r="N21" s="155"/>
      <c r="O21" s="155">
        <v>34037220349</v>
      </c>
      <c r="P21" s="155"/>
      <c r="Q21" s="155">
        <v>6579662651</v>
      </c>
      <c r="R21" s="156"/>
      <c r="S21" s="107"/>
      <c r="T21" s="111"/>
      <c r="U21" s="111"/>
    </row>
    <row r="22" spans="1:21" ht="34.5" customHeight="1">
      <c r="A22" s="103" t="s">
        <v>134</v>
      </c>
      <c r="C22" s="155">
        <v>22000000</v>
      </c>
      <c r="D22" s="155"/>
      <c r="E22" s="155">
        <v>19922750100</v>
      </c>
      <c r="F22" s="155"/>
      <c r="G22" s="155">
        <v>18365446578</v>
      </c>
      <c r="H22" s="155"/>
      <c r="I22" s="155">
        <v>1557303522</v>
      </c>
      <c r="J22" s="155"/>
      <c r="K22" s="155">
        <v>22000000</v>
      </c>
      <c r="L22" s="155"/>
      <c r="M22" s="155">
        <v>19922750100</v>
      </c>
      <c r="N22" s="155"/>
      <c r="O22" s="155">
        <v>18356610266</v>
      </c>
      <c r="P22" s="155"/>
      <c r="Q22" s="155">
        <v>1566139834</v>
      </c>
      <c r="R22" s="156"/>
      <c r="S22" s="107"/>
      <c r="T22" s="111"/>
      <c r="U22" s="111"/>
    </row>
    <row r="23" spans="1:21" ht="34.5" customHeight="1">
      <c r="A23" s="103" t="s">
        <v>124</v>
      </c>
      <c r="C23" s="155">
        <v>3100000</v>
      </c>
      <c r="D23" s="155"/>
      <c r="E23" s="155">
        <v>46439033850</v>
      </c>
      <c r="F23" s="155"/>
      <c r="G23" s="155">
        <v>40861419300</v>
      </c>
      <c r="H23" s="155"/>
      <c r="I23" s="155">
        <v>5577614550</v>
      </c>
      <c r="J23" s="155"/>
      <c r="K23" s="155">
        <v>3100000</v>
      </c>
      <c r="L23" s="155"/>
      <c r="M23" s="155">
        <v>46439033850</v>
      </c>
      <c r="N23" s="155"/>
      <c r="O23" s="155">
        <v>38889761207</v>
      </c>
      <c r="P23" s="155"/>
      <c r="Q23" s="155">
        <v>7549272643</v>
      </c>
      <c r="R23" s="156"/>
      <c r="S23" s="107"/>
      <c r="T23" s="111"/>
      <c r="U23" s="111"/>
    </row>
    <row r="24" spans="1:21" ht="34.5" customHeight="1">
      <c r="A24" s="103" t="s">
        <v>142</v>
      </c>
      <c r="C24" s="155">
        <v>100000</v>
      </c>
      <c r="D24" s="155"/>
      <c r="E24" s="155">
        <v>2579559750</v>
      </c>
      <c r="F24" s="155"/>
      <c r="G24" s="155">
        <v>6766813623</v>
      </c>
      <c r="H24" s="155"/>
      <c r="I24" s="155">
        <v>-4187253873</v>
      </c>
      <c r="J24" s="155"/>
      <c r="K24" s="155">
        <v>100000</v>
      </c>
      <c r="L24" s="155"/>
      <c r="M24" s="155">
        <v>2579559750</v>
      </c>
      <c r="N24" s="155"/>
      <c r="O24" s="155">
        <v>2081733412</v>
      </c>
      <c r="P24" s="155"/>
      <c r="Q24" s="155">
        <v>497826338</v>
      </c>
      <c r="R24" s="156"/>
      <c r="S24" s="107"/>
      <c r="T24" s="111"/>
      <c r="U24" s="111"/>
    </row>
    <row r="25" spans="1:21" s="157" customFormat="1" ht="38.25" customHeight="1" thickBot="1">
      <c r="E25" s="158">
        <f>SUM(E9:E24)</f>
        <v>1660223032741</v>
      </c>
      <c r="F25" s="155"/>
      <c r="G25" s="158">
        <f>SUM(G9:G24)</f>
        <v>1481970317718</v>
      </c>
      <c r="H25" s="155">
        <f ca="1">SUM(H9:H27)</f>
        <v>0</v>
      </c>
      <c r="I25" s="158">
        <f>SUM(I9:I24)</f>
        <v>178252715023</v>
      </c>
      <c r="J25" s="157">
        <f ca="1">SUM(J9:J27)</f>
        <v>0</v>
      </c>
      <c r="L25" s="157">
        <f ca="1">SUM(L9:L27)</f>
        <v>0</v>
      </c>
      <c r="M25" s="158">
        <f>SUM(M9:M24)</f>
        <v>1660223032741</v>
      </c>
      <c r="N25" s="158">
        <f ca="1">SUM(N9:N27)</f>
        <v>0</v>
      </c>
      <c r="O25" s="158">
        <f>SUM(O9:O24)</f>
        <v>1445865270756</v>
      </c>
      <c r="P25" s="158">
        <f ca="1">SUM(P9:P27)</f>
        <v>0</v>
      </c>
      <c r="Q25" s="158">
        <f>SUM(Q9:Q24)</f>
        <v>214357761985</v>
      </c>
      <c r="R25" s="159"/>
      <c r="S25" s="160"/>
    </row>
    <row r="26" spans="1:21" ht="38.25" customHeight="1" thickTop="1">
      <c r="M26" s="112"/>
    </row>
    <row r="27" spans="1:21" ht="38.25" customHeight="1">
      <c r="I27" s="107"/>
      <c r="M27" s="112"/>
      <c r="Q27" s="107"/>
    </row>
    <row r="28" spans="1:21" ht="38.2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1:21" ht="38.25" customHeight="1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1:21" s="155" customFormat="1" ht="38.25" customHeight="1">
      <c r="R30" s="161"/>
    </row>
    <row r="31" spans="1:21" s="155" customFormat="1" ht="38.25" customHeight="1">
      <c r="I31" s="140"/>
      <c r="J31" s="140"/>
      <c r="K31" s="140"/>
      <c r="L31" s="140"/>
      <c r="M31" s="140"/>
      <c r="N31" s="140"/>
      <c r="O31" s="140"/>
      <c r="P31" s="140"/>
      <c r="Q31" s="140"/>
      <c r="R31" s="161"/>
    </row>
    <row r="32" spans="1:21" s="155" customFormat="1" ht="38.25" customHeight="1">
      <c r="I32" s="162"/>
      <c r="J32" s="140"/>
      <c r="K32" s="140"/>
      <c r="L32" s="140"/>
      <c r="M32" s="140"/>
      <c r="N32" s="140"/>
      <c r="O32" s="140"/>
      <c r="P32" s="140"/>
      <c r="Q32" s="162"/>
      <c r="R32" s="161"/>
    </row>
    <row r="33" spans="9:18" s="155" customFormat="1" ht="38.25" customHeight="1">
      <c r="I33" s="140"/>
      <c r="J33" s="140"/>
      <c r="K33" s="140"/>
      <c r="L33" s="140"/>
      <c r="M33" s="140"/>
      <c r="N33" s="140"/>
      <c r="O33" s="140"/>
      <c r="P33" s="140"/>
      <c r="Q33" s="140"/>
      <c r="R33" s="161"/>
    </row>
    <row r="34" spans="9:18" s="155" customFormat="1" ht="38.25" customHeight="1">
      <c r="R34" s="161"/>
    </row>
    <row r="35" spans="9:18" ht="38.25" customHeight="1">
      <c r="I35" s="111"/>
      <c r="M35" s="112"/>
    </row>
    <row r="36" spans="9:18" ht="38.25" customHeight="1">
      <c r="I36" s="111"/>
    </row>
    <row r="37" spans="9:18" ht="38.25" customHeight="1">
      <c r="I37" s="111"/>
    </row>
    <row r="38" spans="9:18" ht="38.25" customHeight="1"/>
    <row r="39" spans="9:18" ht="38.25" customHeight="1"/>
    <row r="40" spans="9:18" ht="38.25" customHeight="1"/>
    <row r="41" spans="9:18" ht="38.25" customHeight="1"/>
    <row r="42" spans="9:18" ht="38.25" customHeight="1"/>
  </sheetData>
  <sortState xmlns:xlrd2="http://schemas.microsoft.com/office/spreadsheetml/2017/richdata2" ref="A6:Q35">
    <sortCondition descending="1" ref="Q8:Q40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A46"/>
  <sheetViews>
    <sheetView rightToLeft="1" view="pageBreakPreview" topLeftCell="C1" zoomScale="40" zoomScaleNormal="100" zoomScaleSheetLayoutView="40" workbookViewId="0">
      <selection activeCell="O10" sqref="O10"/>
    </sheetView>
  </sheetViews>
  <sheetFormatPr defaultColWidth="9.140625" defaultRowHeight="27.75"/>
  <cols>
    <col min="1" max="1" width="74.140625" style="111" bestFit="1" customWidth="1"/>
    <col min="2" max="2" width="1" style="111" customWidth="1"/>
    <col min="3" max="3" width="39.140625" style="111" bestFit="1" customWidth="1"/>
    <col min="4" max="4" width="1" style="111" customWidth="1"/>
    <col min="5" max="5" width="45.5703125" style="111" bestFit="1" customWidth="1"/>
    <col min="6" max="6" width="1" style="111" customWidth="1"/>
    <col min="7" max="7" width="44.140625" style="111" bestFit="1" customWidth="1"/>
    <col min="8" max="8" width="1" style="111" customWidth="1"/>
    <col min="9" max="9" width="43.7109375" style="111" bestFit="1" customWidth="1"/>
    <col min="10" max="10" width="1" style="111" customWidth="1"/>
    <col min="11" max="11" width="22.28515625" style="171" customWidth="1"/>
    <col min="12" max="12" width="1" style="111" customWidth="1"/>
    <col min="13" max="13" width="44.140625" style="111" bestFit="1" customWidth="1"/>
    <col min="14" max="14" width="1" style="111" customWidth="1"/>
    <col min="15" max="15" width="44.42578125" style="111" bestFit="1" customWidth="1"/>
    <col min="16" max="16" width="1.5703125" style="111" customWidth="1"/>
    <col min="17" max="17" width="44" style="111" customWidth="1"/>
    <col min="18" max="18" width="1" style="111" customWidth="1"/>
    <col min="19" max="19" width="43.42578125" style="111" customWidth="1"/>
    <col min="20" max="20" width="1" style="111" customWidth="1"/>
    <col min="21" max="21" width="23.42578125" style="171" customWidth="1"/>
    <col min="22" max="22" width="1" style="111" customWidth="1"/>
    <col min="23" max="23" width="32.28515625" style="111" bestFit="1" customWidth="1"/>
    <col min="24" max="24" width="31.28515625" style="111" bestFit="1" customWidth="1"/>
    <col min="25" max="25" width="25.5703125" style="111" bestFit="1" customWidth="1"/>
    <col min="26" max="26" width="23" style="111" bestFit="1" customWidth="1"/>
    <col min="27" max="27" width="31.5703125" style="111" bestFit="1" customWidth="1"/>
    <col min="28" max="16384" width="9.140625" style="111"/>
  </cols>
  <sheetData>
    <row r="2" spans="1:24" s="164" customFormat="1" ht="78">
      <c r="A2" s="163" t="s">
        <v>67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</row>
    <row r="3" spans="1:24" s="164" customFormat="1" ht="78">
      <c r="A3" s="163" t="s">
        <v>29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</row>
    <row r="4" spans="1:24" s="164" customFormat="1" ht="78">
      <c r="A4" s="163" t="str">
        <f>'درآمد ناشی از تغییر قیمت اوراق '!A4:Q4</f>
        <v>برای ماه منتهی به 1401/09/30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</row>
    <row r="5" spans="1:24" s="166" customFormat="1" ht="36">
      <c r="A5" s="165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1:24" s="168" customFormat="1" ht="53.25">
      <c r="A6" s="167" t="s">
        <v>80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U6" s="169"/>
    </row>
    <row r="7" spans="1:24" ht="40.5">
      <c r="A7" s="56"/>
      <c r="B7" s="56"/>
      <c r="C7" s="56"/>
      <c r="D7" s="56"/>
      <c r="E7" s="56"/>
      <c r="F7" s="56"/>
      <c r="G7" s="56"/>
      <c r="H7" s="56"/>
      <c r="I7" s="170"/>
      <c r="J7" s="56"/>
      <c r="K7" s="57"/>
      <c r="L7" s="56"/>
      <c r="M7" s="56"/>
      <c r="N7" s="56"/>
      <c r="O7" s="56"/>
      <c r="P7" s="56"/>
      <c r="Q7" s="56"/>
      <c r="R7" s="56"/>
      <c r="S7" s="170"/>
    </row>
    <row r="8" spans="1:24" s="168" customFormat="1" ht="46.5" customHeight="1" thickBot="1">
      <c r="A8" s="172" t="s">
        <v>3</v>
      </c>
      <c r="C8" s="173" t="s">
        <v>152</v>
      </c>
      <c r="D8" s="173" t="s">
        <v>31</v>
      </c>
      <c r="E8" s="173" t="s">
        <v>31</v>
      </c>
      <c r="F8" s="173" t="s">
        <v>31</v>
      </c>
      <c r="G8" s="173" t="s">
        <v>31</v>
      </c>
      <c r="H8" s="173" t="s">
        <v>31</v>
      </c>
      <c r="I8" s="173" t="s">
        <v>31</v>
      </c>
      <c r="J8" s="173" t="s">
        <v>31</v>
      </c>
      <c r="K8" s="173" t="s">
        <v>31</v>
      </c>
      <c r="M8" s="173" t="s">
        <v>153</v>
      </c>
      <c r="N8" s="173" t="s">
        <v>32</v>
      </c>
      <c r="O8" s="173" t="s">
        <v>32</v>
      </c>
      <c r="P8" s="173" t="s">
        <v>32</v>
      </c>
      <c r="Q8" s="173" t="s">
        <v>32</v>
      </c>
      <c r="R8" s="173" t="s">
        <v>32</v>
      </c>
      <c r="S8" s="173" t="s">
        <v>32</v>
      </c>
      <c r="T8" s="173" t="s">
        <v>32</v>
      </c>
      <c r="U8" s="173" t="s">
        <v>32</v>
      </c>
    </row>
    <row r="9" spans="1:24" s="174" customFormat="1" ht="76.5" customHeight="1" thickBot="1">
      <c r="A9" s="173" t="s">
        <v>3</v>
      </c>
      <c r="C9" s="175" t="s">
        <v>49</v>
      </c>
      <c r="E9" s="175" t="s">
        <v>50</v>
      </c>
      <c r="G9" s="175" t="s">
        <v>51</v>
      </c>
      <c r="I9" s="175" t="s">
        <v>22</v>
      </c>
      <c r="K9" s="175" t="s">
        <v>52</v>
      </c>
      <c r="M9" s="175" t="s">
        <v>49</v>
      </c>
      <c r="O9" s="175" t="s">
        <v>50</v>
      </c>
      <c r="Q9" s="175" t="s">
        <v>51</v>
      </c>
      <c r="S9" s="175" t="s">
        <v>22</v>
      </c>
      <c r="U9" s="175" t="s">
        <v>52</v>
      </c>
    </row>
    <row r="10" spans="1:24" s="177" customFormat="1" ht="51" customHeight="1">
      <c r="A10" s="176" t="s">
        <v>154</v>
      </c>
      <c r="C10" s="178">
        <v>0</v>
      </c>
      <c r="D10" s="178"/>
      <c r="E10" s="178">
        <v>0</v>
      </c>
      <c r="F10" s="178"/>
      <c r="G10" s="178">
        <v>135599347</v>
      </c>
      <c r="H10" s="178"/>
      <c r="I10" s="178">
        <f>C10+E10+G10</f>
        <v>135599347</v>
      </c>
      <c r="K10" s="179">
        <f>I10/'جمع درآمدها'!$E$13</f>
        <v>2.6387208887301204E-4</v>
      </c>
      <c r="M10" s="178">
        <v>0</v>
      </c>
      <c r="N10" s="178"/>
      <c r="O10" s="178">
        <v>0</v>
      </c>
      <c r="P10" s="178"/>
      <c r="Q10" s="178">
        <v>135599347</v>
      </c>
      <c r="R10" s="178"/>
      <c r="S10" s="178">
        <f>M10+O10+Q10</f>
        <v>135599347</v>
      </c>
      <c r="U10" s="179">
        <f>S10/'جمع درآمدها'!$E$13</f>
        <v>2.6387208887301204E-4</v>
      </c>
      <c r="W10" s="180"/>
      <c r="X10" s="180"/>
    </row>
    <row r="11" spans="1:24" s="177" customFormat="1" ht="51" customHeight="1">
      <c r="A11" s="176" t="s">
        <v>85</v>
      </c>
      <c r="C11" s="178">
        <v>0</v>
      </c>
      <c r="D11" s="178"/>
      <c r="E11" s="178">
        <v>-4038142406</v>
      </c>
      <c r="F11" s="178"/>
      <c r="G11" s="178">
        <v>229294268</v>
      </c>
      <c r="H11" s="178"/>
      <c r="I11" s="178">
        <f t="shared" ref="I11:I39" si="0">C11+E11+G11</f>
        <v>-3808848138</v>
      </c>
      <c r="K11" s="179">
        <f>I11/'جمع درآمدها'!$E$13</f>
        <v>-7.4118993683217555E-3</v>
      </c>
      <c r="M11" s="178">
        <v>7125000000</v>
      </c>
      <c r="N11" s="178"/>
      <c r="O11" s="178">
        <v>22561832548</v>
      </c>
      <c r="P11" s="178"/>
      <c r="Q11" s="178">
        <v>11138692125</v>
      </c>
      <c r="R11" s="178"/>
      <c r="S11" s="178">
        <f t="shared" ref="S11:S40" si="1">M11+O11+Q11</f>
        <v>40825524673</v>
      </c>
      <c r="U11" s="179">
        <f>S11/'جمع درآمدها'!$E$13</f>
        <v>7.9445194340067152E-2</v>
      </c>
      <c r="W11" s="180"/>
      <c r="X11" s="180"/>
    </row>
    <row r="12" spans="1:24" s="177" customFormat="1" ht="51" customHeight="1">
      <c r="A12" s="176" t="s">
        <v>117</v>
      </c>
      <c r="C12" s="178">
        <v>0</v>
      </c>
      <c r="D12" s="178"/>
      <c r="E12" s="178">
        <v>49724636466</v>
      </c>
      <c r="F12" s="178"/>
      <c r="G12" s="178">
        <v>8267848530</v>
      </c>
      <c r="H12" s="178"/>
      <c r="I12" s="178">
        <f t="shared" si="0"/>
        <v>57992484996</v>
      </c>
      <c r="K12" s="179">
        <f>I12/'جمع درآمدها'!$E$13</f>
        <v>0.11285156229278398</v>
      </c>
      <c r="M12" s="178">
        <v>25440000000</v>
      </c>
      <c r="N12" s="178"/>
      <c r="O12" s="178">
        <v>70961137874</v>
      </c>
      <c r="P12" s="178"/>
      <c r="Q12" s="178">
        <v>10617147934</v>
      </c>
      <c r="R12" s="178"/>
      <c r="S12" s="178">
        <f t="shared" si="1"/>
        <v>107018285808</v>
      </c>
      <c r="U12" s="179">
        <f>S12/'جمع درآمدها'!$E$13</f>
        <v>0.20825423756477221</v>
      </c>
      <c r="W12" s="180"/>
      <c r="X12" s="180"/>
    </row>
    <row r="13" spans="1:24" s="177" customFormat="1" ht="51" customHeight="1">
      <c r="A13" s="176" t="s">
        <v>119</v>
      </c>
      <c r="C13" s="178">
        <v>0</v>
      </c>
      <c r="D13" s="178"/>
      <c r="E13" s="178">
        <v>-1285189355</v>
      </c>
      <c r="F13" s="178"/>
      <c r="G13" s="178">
        <v>86365132</v>
      </c>
      <c r="H13" s="178"/>
      <c r="I13" s="178">
        <f t="shared" si="0"/>
        <v>-1198824223</v>
      </c>
      <c r="K13" s="179">
        <f>I13/'جمع درآمدها'!$E$13</f>
        <v>-2.3328744489792834E-3</v>
      </c>
      <c r="M13" s="178">
        <v>18900000000</v>
      </c>
      <c r="N13" s="178"/>
      <c r="O13" s="178">
        <v>2316309464</v>
      </c>
      <c r="P13" s="178"/>
      <c r="Q13" s="178">
        <v>4617422647</v>
      </c>
      <c r="R13" s="178"/>
      <c r="S13" s="178">
        <f t="shared" si="1"/>
        <v>25833732111</v>
      </c>
      <c r="U13" s="179">
        <f>S13/'جمع درآمدها'!$E$13</f>
        <v>5.0271634829593813E-2</v>
      </c>
      <c r="W13" s="180"/>
      <c r="X13" s="180"/>
    </row>
    <row r="14" spans="1:24" s="177" customFormat="1" ht="51" customHeight="1">
      <c r="A14" s="176" t="s">
        <v>91</v>
      </c>
      <c r="C14" s="178">
        <v>0</v>
      </c>
      <c r="D14" s="178"/>
      <c r="E14" s="178">
        <v>32161165647</v>
      </c>
      <c r="F14" s="178"/>
      <c r="G14" s="178">
        <v>-269386520</v>
      </c>
      <c r="H14" s="178"/>
      <c r="I14" s="178">
        <f t="shared" si="0"/>
        <v>31891779127</v>
      </c>
      <c r="K14" s="179">
        <f>I14/'جمع درآمدها'!$E$13</f>
        <v>6.2060404878780243E-2</v>
      </c>
      <c r="M14" s="178">
        <v>11797634466</v>
      </c>
      <c r="N14" s="178"/>
      <c r="O14" s="178">
        <v>-32109963789</v>
      </c>
      <c r="P14" s="178"/>
      <c r="Q14" s="178">
        <v>-598987586</v>
      </c>
      <c r="R14" s="178"/>
      <c r="S14" s="178">
        <f t="shared" si="1"/>
        <v>-20911316909</v>
      </c>
      <c r="U14" s="179">
        <f>S14/'جمع درآمدها'!$E$13</f>
        <v>-4.0692768777591294E-2</v>
      </c>
      <c r="W14" s="180"/>
      <c r="X14" s="180"/>
    </row>
    <row r="15" spans="1:24" s="177" customFormat="1" ht="51" customHeight="1">
      <c r="A15" s="176" t="s">
        <v>89</v>
      </c>
      <c r="C15" s="178">
        <v>0</v>
      </c>
      <c r="D15" s="178"/>
      <c r="E15" s="178">
        <v>56944041744</v>
      </c>
      <c r="F15" s="178"/>
      <c r="G15" s="178">
        <v>3546276522</v>
      </c>
      <c r="H15" s="178"/>
      <c r="I15" s="178">
        <f t="shared" si="0"/>
        <v>60490318266</v>
      </c>
      <c r="K15" s="179">
        <f>I15/'جمع درآمدها'!$E$13</f>
        <v>0.11771226772532124</v>
      </c>
      <c r="M15" s="178">
        <v>42163200000</v>
      </c>
      <c r="N15" s="178"/>
      <c r="O15" s="178">
        <v>64018945974</v>
      </c>
      <c r="P15" s="178"/>
      <c r="Q15" s="178">
        <v>4036044416</v>
      </c>
      <c r="R15" s="178"/>
      <c r="S15" s="178">
        <f t="shared" si="1"/>
        <v>110218190390</v>
      </c>
      <c r="U15" s="179">
        <f>S15/'جمع درآمدها'!$E$13</f>
        <v>0.21448115181566946</v>
      </c>
      <c r="W15" s="180"/>
      <c r="X15" s="180"/>
    </row>
    <row r="16" spans="1:24" s="177" customFormat="1" ht="51" customHeight="1">
      <c r="A16" s="176" t="s">
        <v>142</v>
      </c>
      <c r="C16" s="178">
        <v>0</v>
      </c>
      <c r="D16" s="178"/>
      <c r="E16" s="178">
        <v>-4187253873</v>
      </c>
      <c r="F16" s="178"/>
      <c r="G16" s="178">
        <v>0</v>
      </c>
      <c r="H16" s="178"/>
      <c r="I16" s="178">
        <f t="shared" si="0"/>
        <v>-4187253873</v>
      </c>
      <c r="K16" s="179">
        <f>I16/'جمع درآمدها'!$E$13</f>
        <v>-8.1482650953335345E-3</v>
      </c>
      <c r="M16" s="178">
        <v>0</v>
      </c>
      <c r="N16" s="178"/>
      <c r="O16" s="178">
        <v>497826338</v>
      </c>
      <c r="P16" s="178"/>
      <c r="Q16" s="178">
        <v>0</v>
      </c>
      <c r="R16" s="178"/>
      <c r="S16" s="178">
        <f t="shared" si="1"/>
        <v>497826338</v>
      </c>
      <c r="U16" s="179">
        <f>S16/'جمع درآمدها'!$E$13</f>
        <v>9.6875448599366876E-4</v>
      </c>
      <c r="W16" s="180"/>
      <c r="X16" s="180"/>
    </row>
    <row r="17" spans="1:24" s="177" customFormat="1" ht="51" customHeight="1">
      <c r="A17" s="176" t="s">
        <v>112</v>
      </c>
      <c r="C17" s="178">
        <v>0</v>
      </c>
      <c r="D17" s="178"/>
      <c r="E17" s="178">
        <v>337409063</v>
      </c>
      <c r="F17" s="178"/>
      <c r="G17" s="178">
        <v>0</v>
      </c>
      <c r="H17" s="178"/>
      <c r="I17" s="178">
        <f t="shared" si="0"/>
        <v>337409063</v>
      </c>
      <c r="K17" s="179">
        <f>I17/'جمع درآمدها'!$E$13</f>
        <v>6.5658748532539557E-4</v>
      </c>
      <c r="M17" s="178">
        <v>0</v>
      </c>
      <c r="N17" s="178"/>
      <c r="O17" s="178">
        <v>-1724544699</v>
      </c>
      <c r="P17" s="178"/>
      <c r="Q17" s="178">
        <v>581853388</v>
      </c>
      <c r="R17" s="178"/>
      <c r="S17" s="178">
        <f t="shared" si="1"/>
        <v>-1142691311</v>
      </c>
      <c r="U17" s="179">
        <f>S17/'جمع درآمدها'!$E$13</f>
        <v>-2.2236415575851605E-3</v>
      </c>
      <c r="W17" s="180"/>
      <c r="X17" s="180"/>
    </row>
    <row r="18" spans="1:24" s="177" customFormat="1" ht="51" customHeight="1">
      <c r="A18" s="176" t="s">
        <v>99</v>
      </c>
      <c r="C18" s="178">
        <v>0</v>
      </c>
      <c r="D18" s="178"/>
      <c r="E18" s="178">
        <v>0</v>
      </c>
      <c r="F18" s="178"/>
      <c r="G18" s="178">
        <v>0</v>
      </c>
      <c r="H18" s="178"/>
      <c r="I18" s="178">
        <f t="shared" si="0"/>
        <v>0</v>
      </c>
      <c r="K18" s="179">
        <f>I18/'جمع درآمدها'!$E$13</f>
        <v>0</v>
      </c>
      <c r="M18" s="178">
        <v>307333200</v>
      </c>
      <c r="N18" s="178"/>
      <c r="O18" s="178">
        <v>0</v>
      </c>
      <c r="P18" s="178"/>
      <c r="Q18" s="178">
        <v>-2131537290</v>
      </c>
      <c r="R18" s="178"/>
      <c r="S18" s="178">
        <f t="shared" si="1"/>
        <v>-1824204090</v>
      </c>
      <c r="U18" s="179">
        <f>S18/'جمع درآمدها'!$E$13</f>
        <v>-3.5498441136224061E-3</v>
      </c>
      <c r="W18" s="180"/>
      <c r="X18" s="180"/>
    </row>
    <row r="19" spans="1:24" s="177" customFormat="1" ht="51" customHeight="1">
      <c r="A19" s="176" t="s">
        <v>100</v>
      </c>
      <c r="C19" s="178">
        <v>0</v>
      </c>
      <c r="D19" s="178"/>
      <c r="E19" s="178">
        <v>4612392000</v>
      </c>
      <c r="F19" s="178"/>
      <c r="G19" s="178">
        <v>0</v>
      </c>
      <c r="H19" s="178"/>
      <c r="I19" s="178">
        <f t="shared" si="0"/>
        <v>4612392000</v>
      </c>
      <c r="K19" s="179">
        <f>I19/'جمع درآمدها'!$E$13</f>
        <v>8.9755705957873817E-3</v>
      </c>
      <c r="M19" s="178">
        <v>14908464000</v>
      </c>
      <c r="N19" s="178"/>
      <c r="O19" s="178">
        <v>7111357551</v>
      </c>
      <c r="P19" s="178"/>
      <c r="Q19" s="178">
        <v>21522752297</v>
      </c>
      <c r="R19" s="178"/>
      <c r="S19" s="178">
        <f t="shared" si="1"/>
        <v>43542573848</v>
      </c>
      <c r="U19" s="179">
        <f>S19/'جمع درآمدها'!$E$13</f>
        <v>8.4732487068533938E-2</v>
      </c>
      <c r="W19" s="180"/>
      <c r="X19" s="180"/>
    </row>
    <row r="20" spans="1:24" s="177" customFormat="1" ht="51" customHeight="1">
      <c r="A20" s="176" t="s">
        <v>90</v>
      </c>
      <c r="C20" s="178">
        <v>0</v>
      </c>
      <c r="D20" s="178"/>
      <c r="E20" s="178">
        <v>0</v>
      </c>
      <c r="F20" s="178"/>
      <c r="G20" s="178">
        <v>0</v>
      </c>
      <c r="H20" s="178"/>
      <c r="I20" s="178">
        <f t="shared" si="0"/>
        <v>0</v>
      </c>
      <c r="K20" s="179">
        <f>I20/'جمع درآمدها'!$E$13</f>
        <v>0</v>
      </c>
      <c r="M20" s="178">
        <v>0</v>
      </c>
      <c r="N20" s="178"/>
      <c r="O20" s="178">
        <v>0</v>
      </c>
      <c r="P20" s="178"/>
      <c r="Q20" s="178">
        <v>2367229894</v>
      </c>
      <c r="R20" s="178"/>
      <c r="S20" s="178">
        <f t="shared" si="1"/>
        <v>2367229894</v>
      </c>
      <c r="U20" s="179">
        <f>S20/'جمع درآمدها'!$E$13</f>
        <v>4.6065553469989712E-3</v>
      </c>
      <c r="W20" s="180"/>
      <c r="X20" s="180"/>
    </row>
    <row r="21" spans="1:24" s="177" customFormat="1" ht="51" customHeight="1">
      <c r="A21" s="176" t="s">
        <v>118</v>
      </c>
      <c r="C21" s="178">
        <v>0</v>
      </c>
      <c r="D21" s="178"/>
      <c r="E21" s="178">
        <v>0</v>
      </c>
      <c r="F21" s="178"/>
      <c r="G21" s="178">
        <v>0</v>
      </c>
      <c r="H21" s="178"/>
      <c r="I21" s="178">
        <f t="shared" si="0"/>
        <v>0</v>
      </c>
      <c r="K21" s="179">
        <f>I21/'جمع درآمدها'!$E$13</f>
        <v>0</v>
      </c>
      <c r="M21" s="178">
        <v>2640000000</v>
      </c>
      <c r="N21" s="178"/>
      <c r="O21" s="178">
        <v>0</v>
      </c>
      <c r="P21" s="178"/>
      <c r="Q21" s="178">
        <v>10465536443</v>
      </c>
      <c r="R21" s="178"/>
      <c r="S21" s="178">
        <f t="shared" si="1"/>
        <v>13105536443</v>
      </c>
      <c r="U21" s="179">
        <f>S21/'جمع درآمدها'!$E$13</f>
        <v>2.550296408887422E-2</v>
      </c>
      <c r="W21" s="180"/>
      <c r="X21" s="180"/>
    </row>
    <row r="22" spans="1:24" s="177" customFormat="1" ht="51" customHeight="1">
      <c r="A22" s="176" t="s">
        <v>136</v>
      </c>
      <c r="C22" s="178">
        <v>0</v>
      </c>
      <c r="D22" s="178"/>
      <c r="E22" s="178">
        <v>67595400</v>
      </c>
      <c r="F22" s="178"/>
      <c r="G22" s="178">
        <v>0</v>
      </c>
      <c r="H22" s="178"/>
      <c r="I22" s="178">
        <f t="shared" si="0"/>
        <v>67595400</v>
      </c>
      <c r="K22" s="179">
        <f>I22/'جمع درآمدها'!$E$13</f>
        <v>1.3153853459343576E-4</v>
      </c>
      <c r="M22" s="178">
        <v>0</v>
      </c>
      <c r="N22" s="178"/>
      <c r="O22" s="178">
        <v>1721421072</v>
      </c>
      <c r="P22" s="178"/>
      <c r="Q22" s="178">
        <v>-147343343</v>
      </c>
      <c r="R22" s="178"/>
      <c r="S22" s="178">
        <f t="shared" si="1"/>
        <v>1574077729</v>
      </c>
      <c r="U22" s="179">
        <f>S22/'جمع درآمدها'!$E$13</f>
        <v>3.0631060369318516E-3</v>
      </c>
      <c r="W22" s="180"/>
      <c r="X22" s="180"/>
    </row>
    <row r="23" spans="1:24" s="177" customFormat="1" ht="51" customHeight="1">
      <c r="A23" s="176" t="s">
        <v>113</v>
      </c>
      <c r="C23" s="178">
        <v>0</v>
      </c>
      <c r="D23" s="178"/>
      <c r="E23" s="178">
        <v>0</v>
      </c>
      <c r="F23" s="178"/>
      <c r="G23" s="178">
        <v>0</v>
      </c>
      <c r="H23" s="178"/>
      <c r="I23" s="178">
        <f t="shared" si="0"/>
        <v>0</v>
      </c>
      <c r="K23" s="179">
        <f>I23/'جمع درآمدها'!$E$13</f>
        <v>0</v>
      </c>
      <c r="M23" s="178">
        <v>0</v>
      </c>
      <c r="N23" s="178"/>
      <c r="O23" s="178">
        <v>0</v>
      </c>
      <c r="P23" s="178"/>
      <c r="Q23" s="178">
        <v>889248746</v>
      </c>
      <c r="R23" s="178"/>
      <c r="S23" s="178">
        <f t="shared" si="1"/>
        <v>889248746</v>
      </c>
      <c r="U23" s="179">
        <f>S23/'جمع درآمدها'!$E$13</f>
        <v>1.730450251613133E-3</v>
      </c>
      <c r="W23" s="180"/>
      <c r="X23" s="180"/>
    </row>
    <row r="24" spans="1:24" s="177" customFormat="1" ht="51" customHeight="1">
      <c r="A24" s="176" t="s">
        <v>116</v>
      </c>
      <c r="C24" s="178">
        <v>0</v>
      </c>
      <c r="D24" s="178"/>
      <c r="E24" s="178">
        <v>0</v>
      </c>
      <c r="F24" s="178"/>
      <c r="G24" s="178">
        <v>0</v>
      </c>
      <c r="H24" s="178"/>
      <c r="I24" s="178">
        <f t="shared" si="0"/>
        <v>0</v>
      </c>
      <c r="K24" s="179">
        <f>I24/'جمع درآمدها'!$E$13</f>
        <v>0</v>
      </c>
      <c r="M24" s="178">
        <v>0</v>
      </c>
      <c r="N24" s="178"/>
      <c r="O24" s="178">
        <v>0</v>
      </c>
      <c r="P24" s="178"/>
      <c r="Q24" s="178">
        <v>397620046</v>
      </c>
      <c r="R24" s="178"/>
      <c r="S24" s="178">
        <f t="shared" si="1"/>
        <v>397620046</v>
      </c>
      <c r="U24" s="179">
        <f>S24/'جمع درآمدها'!$E$13</f>
        <v>7.7375617535830124E-4</v>
      </c>
      <c r="W24" s="180"/>
      <c r="X24" s="180"/>
    </row>
    <row r="25" spans="1:24" s="177" customFormat="1" ht="51" customHeight="1">
      <c r="A25" s="176" t="s">
        <v>107</v>
      </c>
      <c r="C25" s="178">
        <v>0</v>
      </c>
      <c r="D25" s="178"/>
      <c r="E25" s="178">
        <v>0</v>
      </c>
      <c r="F25" s="178"/>
      <c r="G25" s="178">
        <v>0</v>
      </c>
      <c r="H25" s="178"/>
      <c r="I25" s="178">
        <f t="shared" si="0"/>
        <v>0</v>
      </c>
      <c r="K25" s="179">
        <f>I25/'جمع درآمدها'!$E$13</f>
        <v>0</v>
      </c>
      <c r="M25" s="178">
        <v>8100000000</v>
      </c>
      <c r="N25" s="178"/>
      <c r="O25" s="178">
        <v>0</v>
      </c>
      <c r="P25" s="178"/>
      <c r="Q25" s="178">
        <v>-9925293487</v>
      </c>
      <c r="R25" s="178"/>
      <c r="S25" s="178">
        <f t="shared" si="1"/>
        <v>-1825293487</v>
      </c>
      <c r="U25" s="179">
        <f>S25/'جمع درآمدها'!$E$13</f>
        <v>-3.5519640461173759E-3</v>
      </c>
      <c r="W25" s="180"/>
      <c r="X25" s="180"/>
    </row>
    <row r="26" spans="1:24" s="177" customFormat="1" ht="51" customHeight="1">
      <c r="A26" s="176" t="s">
        <v>92</v>
      </c>
      <c r="C26" s="178">
        <v>0</v>
      </c>
      <c r="D26" s="178"/>
      <c r="E26" s="178">
        <v>0</v>
      </c>
      <c r="F26" s="178"/>
      <c r="G26" s="178">
        <v>0</v>
      </c>
      <c r="H26" s="178"/>
      <c r="I26" s="178">
        <f t="shared" si="0"/>
        <v>0</v>
      </c>
      <c r="K26" s="179">
        <f>I26/'جمع درآمدها'!$E$13</f>
        <v>0</v>
      </c>
      <c r="M26" s="178">
        <v>0</v>
      </c>
      <c r="N26" s="178"/>
      <c r="O26" s="178">
        <v>0</v>
      </c>
      <c r="P26" s="178"/>
      <c r="Q26" s="178">
        <v>37903127</v>
      </c>
      <c r="R26" s="178"/>
      <c r="S26" s="178">
        <f t="shared" si="1"/>
        <v>37903127</v>
      </c>
      <c r="U26" s="179">
        <f>S26/'جمع درآمدها'!$E$13</f>
        <v>7.3758299856038851E-5</v>
      </c>
      <c r="W26" s="180"/>
      <c r="X26" s="180"/>
    </row>
    <row r="27" spans="1:24" s="177" customFormat="1" ht="51" customHeight="1">
      <c r="A27" s="176" t="s">
        <v>103</v>
      </c>
      <c r="C27" s="178">
        <v>0</v>
      </c>
      <c r="D27" s="178"/>
      <c r="E27" s="178">
        <v>4715077365</v>
      </c>
      <c r="F27" s="178"/>
      <c r="G27" s="178">
        <v>0</v>
      </c>
      <c r="H27" s="178"/>
      <c r="I27" s="178">
        <f t="shared" si="0"/>
        <v>4715077365</v>
      </c>
      <c r="K27" s="179">
        <f>I27/'جمع درآمدها'!$E$13</f>
        <v>9.1753931049565265E-3</v>
      </c>
      <c r="M27" s="178">
        <v>5000000000</v>
      </c>
      <c r="N27" s="178"/>
      <c r="O27" s="178">
        <v>7540839097</v>
      </c>
      <c r="P27" s="178"/>
      <c r="Q27" s="178">
        <v>-190069952</v>
      </c>
      <c r="R27" s="178"/>
      <c r="S27" s="178">
        <f t="shared" si="1"/>
        <v>12350769145</v>
      </c>
      <c r="U27" s="179">
        <f>S27/'جمع درآمدها'!$E$13</f>
        <v>2.4034210529638427E-2</v>
      </c>
      <c r="W27" s="180"/>
      <c r="X27" s="180"/>
    </row>
    <row r="28" spans="1:24" s="177" customFormat="1" ht="51" customHeight="1">
      <c r="A28" s="176" t="s">
        <v>120</v>
      </c>
      <c r="C28" s="178">
        <v>0</v>
      </c>
      <c r="D28" s="178"/>
      <c r="E28" s="178">
        <v>13387865400</v>
      </c>
      <c r="F28" s="178"/>
      <c r="G28" s="178">
        <v>0</v>
      </c>
      <c r="H28" s="178"/>
      <c r="I28" s="178">
        <f t="shared" si="0"/>
        <v>13387865400</v>
      </c>
      <c r="K28" s="179">
        <f>I28/'جمع درآمدها'!$E$13</f>
        <v>2.6052367410358716E-2</v>
      </c>
      <c r="M28" s="178">
        <v>0</v>
      </c>
      <c r="N28" s="178"/>
      <c r="O28" s="178">
        <v>-2814025468</v>
      </c>
      <c r="P28" s="178"/>
      <c r="Q28" s="178">
        <v>-2831561190</v>
      </c>
      <c r="R28" s="178"/>
      <c r="S28" s="178">
        <f t="shared" si="1"/>
        <v>-5645586658</v>
      </c>
      <c r="U28" s="179">
        <f>S28/'جمع درآمدها'!$E$13</f>
        <v>-1.0986135090754287E-2</v>
      </c>
      <c r="W28" s="180"/>
      <c r="X28" s="180"/>
    </row>
    <row r="29" spans="1:24" s="177" customFormat="1" ht="51" customHeight="1">
      <c r="A29" s="176" t="s">
        <v>123</v>
      </c>
      <c r="C29" s="178">
        <v>0</v>
      </c>
      <c r="D29" s="178"/>
      <c r="E29" s="178">
        <v>0</v>
      </c>
      <c r="F29" s="178"/>
      <c r="G29" s="178">
        <v>0</v>
      </c>
      <c r="H29" s="178"/>
      <c r="I29" s="178">
        <f t="shared" si="0"/>
        <v>0</v>
      </c>
      <c r="K29" s="179">
        <f>I29/'جمع درآمدها'!$E$13</f>
        <v>0</v>
      </c>
      <c r="M29" s="178">
        <v>0</v>
      </c>
      <c r="N29" s="178"/>
      <c r="O29" s="178">
        <v>0</v>
      </c>
      <c r="P29" s="178"/>
      <c r="Q29" s="178">
        <v>-195148541</v>
      </c>
      <c r="R29" s="178"/>
      <c r="S29" s="178">
        <f t="shared" si="1"/>
        <v>-195148541</v>
      </c>
      <c r="U29" s="179">
        <f>S29/'جمع درآمدها'!$E$13</f>
        <v>-3.7975295820702319E-4</v>
      </c>
      <c r="W29" s="180"/>
      <c r="X29" s="180"/>
    </row>
    <row r="30" spans="1:24" s="177" customFormat="1" ht="51" customHeight="1">
      <c r="A30" s="176" t="s">
        <v>98</v>
      </c>
      <c r="C30" s="178">
        <v>0</v>
      </c>
      <c r="D30" s="178"/>
      <c r="E30" s="178">
        <v>0</v>
      </c>
      <c r="F30" s="178"/>
      <c r="G30" s="178">
        <v>0</v>
      </c>
      <c r="H30" s="178"/>
      <c r="I30" s="178">
        <f t="shared" si="0"/>
        <v>0</v>
      </c>
      <c r="K30" s="179">
        <f>I30/'جمع درآمدها'!$E$13</f>
        <v>0</v>
      </c>
      <c r="M30" s="178">
        <v>0</v>
      </c>
      <c r="N30" s="178"/>
      <c r="O30" s="178">
        <v>0</v>
      </c>
      <c r="P30" s="178"/>
      <c r="Q30" s="178">
        <v>484013561</v>
      </c>
      <c r="R30" s="178"/>
      <c r="S30" s="178">
        <f t="shared" si="1"/>
        <v>484013561</v>
      </c>
      <c r="U30" s="179">
        <f>S30/'جمع درآمدها'!$E$13</f>
        <v>9.4187525389731442E-4</v>
      </c>
      <c r="W30" s="180"/>
      <c r="X30" s="180"/>
    </row>
    <row r="31" spans="1:24" s="177" customFormat="1" ht="51" customHeight="1">
      <c r="A31" s="176" t="s">
        <v>135</v>
      </c>
      <c r="C31" s="178">
        <v>0</v>
      </c>
      <c r="D31" s="178"/>
      <c r="E31" s="178">
        <v>0</v>
      </c>
      <c r="F31" s="178"/>
      <c r="G31" s="178">
        <v>0</v>
      </c>
      <c r="H31" s="178"/>
      <c r="I31" s="178">
        <f t="shared" si="0"/>
        <v>0</v>
      </c>
      <c r="K31" s="179">
        <f>I31/'جمع درآمدها'!$E$13</f>
        <v>0</v>
      </c>
      <c r="M31" s="178">
        <v>0</v>
      </c>
      <c r="N31" s="178"/>
      <c r="O31" s="178">
        <v>0</v>
      </c>
      <c r="P31" s="178"/>
      <c r="Q31" s="178">
        <v>-830750964</v>
      </c>
      <c r="R31" s="178"/>
      <c r="S31" s="178">
        <f t="shared" si="1"/>
        <v>-830750964</v>
      </c>
      <c r="U31" s="179">
        <f>S31/'جمع درآمدها'!$E$13</f>
        <v>-1.6166153971519379E-3</v>
      </c>
      <c r="W31" s="180"/>
      <c r="X31" s="180"/>
    </row>
    <row r="32" spans="1:24" s="177" customFormat="1" ht="51" customHeight="1">
      <c r="A32" s="176" t="s">
        <v>86</v>
      </c>
      <c r="C32" s="178">
        <v>0</v>
      </c>
      <c r="D32" s="178"/>
      <c r="E32" s="178">
        <v>0</v>
      </c>
      <c r="F32" s="178"/>
      <c r="G32" s="178">
        <v>0</v>
      </c>
      <c r="H32" s="178"/>
      <c r="I32" s="178">
        <f t="shared" si="0"/>
        <v>0</v>
      </c>
      <c r="K32" s="179">
        <f>I32/'جمع درآمدها'!$E$13</f>
        <v>0</v>
      </c>
      <c r="M32" s="178">
        <v>0</v>
      </c>
      <c r="N32" s="178"/>
      <c r="O32" s="178">
        <v>0</v>
      </c>
      <c r="P32" s="178"/>
      <c r="Q32" s="178">
        <v>15848577755</v>
      </c>
      <c r="R32" s="178"/>
      <c r="S32" s="178">
        <f t="shared" si="1"/>
        <v>15848577755</v>
      </c>
      <c r="U32" s="179">
        <f>S32/'جمع درآمدها'!$E$13</f>
        <v>3.0840836703131039E-2</v>
      </c>
      <c r="W32" s="180"/>
      <c r="X32" s="180"/>
    </row>
    <row r="33" spans="1:27" s="177" customFormat="1" ht="51" customHeight="1">
      <c r="A33" s="176" t="s">
        <v>133</v>
      </c>
      <c r="C33" s="178">
        <v>0</v>
      </c>
      <c r="D33" s="178"/>
      <c r="E33" s="178">
        <v>0</v>
      </c>
      <c r="F33" s="178"/>
      <c r="G33" s="178">
        <v>0</v>
      </c>
      <c r="H33" s="178"/>
      <c r="I33" s="178">
        <f t="shared" si="0"/>
        <v>0</v>
      </c>
      <c r="K33" s="179">
        <f>I33/'جمع درآمدها'!$E$13</f>
        <v>0</v>
      </c>
      <c r="M33" s="178">
        <v>0</v>
      </c>
      <c r="N33" s="178"/>
      <c r="O33" s="178">
        <v>0</v>
      </c>
      <c r="P33" s="178"/>
      <c r="Q33" s="178">
        <v>1191511</v>
      </c>
      <c r="R33" s="178"/>
      <c r="S33" s="178">
        <f t="shared" si="1"/>
        <v>1191511</v>
      </c>
      <c r="U33" s="179">
        <f>S33/'جمع درآمدها'!$E$13</f>
        <v>2.3186431457164131E-6</v>
      </c>
      <c r="W33" s="180"/>
      <c r="X33" s="180"/>
    </row>
    <row r="34" spans="1:27" s="177" customFormat="1" ht="51" customHeight="1">
      <c r="A34" s="176" t="s">
        <v>93</v>
      </c>
      <c r="C34" s="178">
        <v>0</v>
      </c>
      <c r="D34" s="178"/>
      <c r="E34" s="178">
        <v>198810000</v>
      </c>
      <c r="F34" s="178"/>
      <c r="G34" s="178">
        <v>0</v>
      </c>
      <c r="H34" s="178"/>
      <c r="I34" s="178">
        <f t="shared" si="0"/>
        <v>198810000</v>
      </c>
      <c r="K34" s="179">
        <f>I34/'جمع درآمدها'!$E$13</f>
        <v>3.8687804292186989E-4</v>
      </c>
      <c r="M34" s="178">
        <v>6865464407</v>
      </c>
      <c r="N34" s="178"/>
      <c r="O34" s="178">
        <v>17049470399</v>
      </c>
      <c r="P34" s="178"/>
      <c r="Q34" s="178">
        <v>17709218564</v>
      </c>
      <c r="R34" s="178"/>
      <c r="S34" s="178">
        <f t="shared" si="1"/>
        <v>41624153370</v>
      </c>
      <c r="U34" s="179">
        <f>S34/'جمع درآمدها'!$E$13</f>
        <v>8.099930081014714E-2</v>
      </c>
      <c r="W34" s="180"/>
      <c r="X34" s="180"/>
    </row>
    <row r="35" spans="1:27" s="177" customFormat="1" ht="51" customHeight="1">
      <c r="A35" s="176" t="s">
        <v>87</v>
      </c>
      <c r="C35" s="178">
        <v>0</v>
      </c>
      <c r="D35" s="178"/>
      <c r="E35" s="178">
        <v>3180960000</v>
      </c>
      <c r="F35" s="178"/>
      <c r="G35" s="178">
        <v>0</v>
      </c>
      <c r="H35" s="178"/>
      <c r="I35" s="178">
        <f t="shared" si="0"/>
        <v>3180960000</v>
      </c>
      <c r="K35" s="179">
        <f>I35/'جمع درآمدها'!$E$13</f>
        <v>6.1900486867499183E-3</v>
      </c>
      <c r="M35" s="178">
        <v>6050000000</v>
      </c>
      <c r="N35" s="178"/>
      <c r="O35" s="178">
        <v>6579662651</v>
      </c>
      <c r="P35" s="178"/>
      <c r="Q35" s="178">
        <v>1192387424</v>
      </c>
      <c r="R35" s="178"/>
      <c r="S35" s="178">
        <f t="shared" si="1"/>
        <v>13822050075</v>
      </c>
      <c r="U35" s="179">
        <f>S35/'جمع درآمدها'!$E$13</f>
        <v>2.6897277210321837E-2</v>
      </c>
      <c r="W35" s="180"/>
      <c r="X35" s="180"/>
    </row>
    <row r="36" spans="1:27" s="177" customFormat="1" ht="51" customHeight="1">
      <c r="A36" s="176" t="s">
        <v>124</v>
      </c>
      <c r="C36" s="178">
        <v>0</v>
      </c>
      <c r="D36" s="178"/>
      <c r="E36" s="178">
        <v>5577614550</v>
      </c>
      <c r="F36" s="178"/>
      <c r="G36" s="178">
        <v>0</v>
      </c>
      <c r="H36" s="178"/>
      <c r="I36" s="178">
        <f t="shared" si="0"/>
        <v>5577614550</v>
      </c>
      <c r="K36" s="179">
        <f>I36/'جمع درآمدها'!$E$13</f>
        <v>1.0853863494173058E-2</v>
      </c>
      <c r="M36" s="178">
        <v>0</v>
      </c>
      <c r="N36" s="178"/>
      <c r="O36" s="178">
        <v>7549272643</v>
      </c>
      <c r="P36" s="178"/>
      <c r="Q36" s="178">
        <v>30726659</v>
      </c>
      <c r="R36" s="178"/>
      <c r="S36" s="178">
        <f t="shared" si="1"/>
        <v>7579999302</v>
      </c>
      <c r="U36" s="179">
        <f>S36/'جمع درآمدها'!$E$13</f>
        <v>1.4750441604078767E-2</v>
      </c>
      <c r="W36" s="180"/>
      <c r="X36" s="180"/>
    </row>
    <row r="37" spans="1:27" s="177" customFormat="1" ht="51" customHeight="1">
      <c r="A37" s="176" t="s">
        <v>134</v>
      </c>
      <c r="C37" s="178">
        <v>0</v>
      </c>
      <c r="D37" s="178"/>
      <c r="E37" s="178">
        <v>1557303522</v>
      </c>
      <c r="F37" s="178"/>
      <c r="G37" s="178">
        <v>0</v>
      </c>
      <c r="H37" s="178"/>
      <c r="I37" s="178">
        <f t="shared" si="0"/>
        <v>1557303522</v>
      </c>
      <c r="K37" s="179">
        <f>I37/'جمع درآمدها'!$E$13</f>
        <v>3.0304639546637245E-3</v>
      </c>
      <c r="M37" s="178">
        <v>68039325</v>
      </c>
      <c r="N37" s="178"/>
      <c r="O37" s="178">
        <v>1566139834</v>
      </c>
      <c r="P37" s="178"/>
      <c r="Q37" s="178">
        <v>-2169075698</v>
      </c>
      <c r="R37" s="178"/>
      <c r="S37" s="178">
        <f t="shared" si="1"/>
        <v>-534896539</v>
      </c>
      <c r="U37" s="179">
        <f>S37/'جمع درآمدها'!$E$13</f>
        <v>-1.0408919379005163E-3</v>
      </c>
      <c r="W37" s="180"/>
      <c r="X37" s="180"/>
    </row>
    <row r="38" spans="1:27" s="177" customFormat="1" ht="51" customHeight="1">
      <c r="A38" s="176" t="s">
        <v>88</v>
      </c>
      <c r="C38" s="178">
        <v>0</v>
      </c>
      <c r="D38" s="178"/>
      <c r="E38" s="178">
        <v>15298429500</v>
      </c>
      <c r="F38" s="178"/>
      <c r="G38" s="178">
        <v>0</v>
      </c>
      <c r="H38" s="178"/>
      <c r="I38" s="178">
        <f t="shared" si="0"/>
        <v>15298429500</v>
      </c>
      <c r="K38" s="179">
        <f>I38/'جمع درآمدها'!$E$13</f>
        <v>2.9770265402837885E-2</v>
      </c>
      <c r="M38" s="178">
        <v>0</v>
      </c>
      <c r="N38" s="178"/>
      <c r="O38" s="178">
        <v>41532080496</v>
      </c>
      <c r="P38" s="178"/>
      <c r="Q38" s="178">
        <v>5350808753</v>
      </c>
      <c r="R38" s="178"/>
      <c r="S38" s="178">
        <f t="shared" si="1"/>
        <v>46882889249</v>
      </c>
      <c r="U38" s="179">
        <f>S38/'جمع درآمدها'!$E$13</f>
        <v>9.1232636382354473E-2</v>
      </c>
      <c r="W38" s="180"/>
      <c r="X38" s="180"/>
    </row>
    <row r="39" spans="1:27" s="177" customFormat="1" ht="51" customHeight="1">
      <c r="A39" s="176" t="s">
        <v>84</v>
      </c>
      <c r="C39" s="178">
        <v>0</v>
      </c>
      <c r="D39" s="178"/>
      <c r="E39" s="178">
        <v>0</v>
      </c>
      <c r="F39" s="178"/>
      <c r="G39" s="178">
        <v>0</v>
      </c>
      <c r="H39" s="178"/>
      <c r="I39" s="178">
        <f t="shared" si="0"/>
        <v>0</v>
      </c>
      <c r="K39" s="179">
        <f>I39/'جمع درآمدها'!$E$13</f>
        <v>0</v>
      </c>
      <c r="M39" s="178">
        <v>0</v>
      </c>
      <c r="N39" s="178"/>
      <c r="O39" s="178">
        <v>0</v>
      </c>
      <c r="P39" s="178"/>
      <c r="Q39" s="178">
        <v>18413150310</v>
      </c>
      <c r="R39" s="178"/>
      <c r="S39" s="178">
        <f>M39+O39+Q39</f>
        <v>18413150310</v>
      </c>
      <c r="U39" s="179">
        <f>S39/'جمع درآمدها'!$E$13</f>
        <v>3.5831414697243706E-2</v>
      </c>
      <c r="W39" s="180"/>
      <c r="X39" s="180"/>
    </row>
    <row r="40" spans="1:27" s="177" customFormat="1" ht="51" customHeight="1">
      <c r="A40" s="176" t="s">
        <v>114</v>
      </c>
      <c r="C40" s="178">
        <v>0</v>
      </c>
      <c r="D40" s="178"/>
      <c r="E40" s="178">
        <v>0</v>
      </c>
      <c r="F40" s="178"/>
      <c r="G40" s="178">
        <v>0</v>
      </c>
      <c r="H40" s="178"/>
      <c r="I40" s="178">
        <f>C40+E40+G40</f>
        <v>0</v>
      </c>
      <c r="K40" s="179">
        <f>I40/'جمع درآمدها'!$E$13</f>
        <v>0</v>
      </c>
      <c r="M40" s="178">
        <v>8100000000</v>
      </c>
      <c r="N40" s="178"/>
      <c r="O40" s="178">
        <v>0</v>
      </c>
      <c r="P40" s="178"/>
      <c r="Q40" s="178">
        <v>33183339222</v>
      </c>
      <c r="R40" s="178"/>
      <c r="S40" s="178">
        <f t="shared" si="1"/>
        <v>41283339222</v>
      </c>
      <c r="U40" s="179">
        <f>S40/'جمع درآمدها'!$E$13</f>
        <v>8.0336087135893713E-2</v>
      </c>
      <c r="W40" s="180"/>
      <c r="X40" s="180"/>
    </row>
    <row r="41" spans="1:27" s="168" customFormat="1" ht="51" customHeight="1" thickBot="1">
      <c r="C41" s="181">
        <f>SUM(C10:C40)</f>
        <v>0</v>
      </c>
      <c r="E41" s="181">
        <f>SUM(E10:E40)</f>
        <v>178252715023</v>
      </c>
      <c r="G41" s="181">
        <f>SUM(G10:G40)</f>
        <v>11995997279</v>
      </c>
      <c r="I41" s="181">
        <f>SUM(I10:I40)</f>
        <v>190248712302</v>
      </c>
      <c r="J41" s="177"/>
      <c r="K41" s="32">
        <f>SUM(K10:K40)</f>
        <v>0.37021804478549181</v>
      </c>
      <c r="L41" s="177"/>
      <c r="M41" s="181">
        <f>SUM(M10:M40)</f>
        <v>157465135398</v>
      </c>
      <c r="O41" s="181">
        <f>SUM(O10:O40)</f>
        <v>214357761985</v>
      </c>
      <c r="Q41" s="181">
        <f>SUM(Q10:Q40)</f>
        <v>140000696118</v>
      </c>
      <c r="S41" s="181">
        <f>SUM(S10:S40)</f>
        <v>511823593501</v>
      </c>
      <c r="T41" s="177"/>
      <c r="U41" s="32">
        <f>SUM(U10:U40)</f>
        <v>0.99599270748405799</v>
      </c>
      <c r="V41" s="177"/>
      <c r="AA41" s="145">
        <f>SUM(W41:Z41)</f>
        <v>0</v>
      </c>
    </row>
    <row r="42" spans="1:27" ht="41.25" thickTop="1">
      <c r="D42" s="177"/>
      <c r="F42" s="177"/>
      <c r="H42" s="177"/>
      <c r="I42" s="111">
        <f>I41-G41-E41-C41</f>
        <v>0</v>
      </c>
      <c r="J42" s="177"/>
      <c r="L42" s="177"/>
      <c r="N42" s="177"/>
      <c r="P42" s="177"/>
      <c r="R42" s="177"/>
      <c r="T42" s="177"/>
      <c r="V42" s="177"/>
    </row>
    <row r="43" spans="1:27" s="168" customFormat="1" ht="40.5"/>
    <row r="44" spans="1:27" ht="40.5">
      <c r="G44" s="145"/>
      <c r="Q44" s="145"/>
      <c r="T44" s="177"/>
    </row>
    <row r="45" spans="1:27" ht="36.75">
      <c r="G45" s="145"/>
      <c r="Q45" s="145"/>
    </row>
    <row r="46" spans="1:27" ht="36.75">
      <c r="G46" s="145"/>
      <c r="Q46" s="145"/>
    </row>
  </sheetData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14</vt:i4>
      </vt:variant>
    </vt:vector>
  </HeadingPairs>
  <TitlesOfParts>
    <vt:vector size="26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2022-01-30T14:14:19Z</cp:lastPrinted>
  <dcterms:created xsi:type="dcterms:W3CDTF">2019-07-05T09:08:54Z</dcterms:created>
  <dcterms:modified xsi:type="dcterms:W3CDTF">2022-12-31T10:08:47Z</dcterms:modified>
</cp:coreProperties>
</file>