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اسفند\"/>
    </mc:Choice>
  </mc:AlternateContent>
  <xr:revisionPtr revIDLastSave="0" documentId="13_ncr:1_{0C499584-D0EE-4217-BEBD-6B96D90AF0BC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'!$A$8:$W$8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10">'درآمد سپرده بانکی '!$A$1:$L$15</definedName>
    <definedName name="_xlnm.Print_Area" localSheetId="5">'درآمد سود سهام '!$A$1:$S$25</definedName>
    <definedName name="_xlnm.Print_Area" localSheetId="7">'درآمد ناشی از تغییر قیمت اوراق '!$A$1:$Q$31</definedName>
    <definedName name="_xlnm.Print_Area" localSheetId="6">'درآمد ناشی از فروش '!$A$1:$Q$40</definedName>
    <definedName name="_xlnm.Print_Area" localSheetId="0">روکش!$A$1:$L$40</definedName>
    <definedName name="_xlnm.Print_Area" localSheetId="11">'سایر درآمدها '!$A$1:$E$14</definedName>
    <definedName name="_xlnm.Print_Area" localSheetId="2">'سپرده '!$A$1:$S$14</definedName>
    <definedName name="_xlnm.Print_Area" localSheetId="9">'سرمایه‌گذاری در اوراق بهادار '!$A$1:$Q$13</definedName>
    <definedName name="_xlnm.Print_Area" localSheetId="8">'سرمایه‌گذاری در سهام '!$A$1:$U$44</definedName>
    <definedName name="_xlnm.Print_Area" localSheetId="1">سهام!$A$1:$Z$35</definedName>
    <definedName name="_xlnm.Print_Area" localSheetId="4">'سود اوراق بهادار و سپرده بانکی '!$A$1:$T$13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8" l="1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M9" i="8"/>
  <c r="M10" i="8"/>
  <c r="M12" i="8"/>
  <c r="M13" i="8"/>
  <c r="M14" i="8"/>
  <c r="M15" i="8"/>
  <c r="M16" i="8"/>
  <c r="M17" i="8"/>
  <c r="M18" i="8"/>
  <c r="M19" i="8"/>
  <c r="M20" i="8"/>
  <c r="M21" i="8"/>
  <c r="M22" i="8"/>
  <c r="M23" i="8"/>
  <c r="M11" i="8"/>
  <c r="S24" i="8" l="1"/>
  <c r="E13" i="14"/>
  <c r="E12" i="15" s="1"/>
  <c r="I12" i="15" s="1"/>
  <c r="C13" i="14"/>
  <c r="L15" i="13"/>
  <c r="J15" i="13"/>
  <c r="I15" i="13"/>
  <c r="E11" i="15" s="1"/>
  <c r="I11" i="15" s="1"/>
  <c r="H15" i="13"/>
  <c r="F15" i="13"/>
  <c r="E15" i="13"/>
  <c r="G14" i="13"/>
  <c r="K13" i="13"/>
  <c r="G13" i="13"/>
  <c r="G12" i="13"/>
  <c r="G11" i="13"/>
  <c r="K10" i="13"/>
  <c r="G10" i="13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C11" i="18"/>
  <c r="K8" i="18"/>
  <c r="C8" i="18"/>
  <c r="C4" i="18"/>
  <c r="A3" i="18"/>
  <c r="A3" i="13" s="1"/>
  <c r="AA44" i="11"/>
  <c r="Q44" i="11"/>
  <c r="O44" i="11"/>
  <c r="M44" i="11"/>
  <c r="G44" i="11"/>
  <c r="E44" i="11"/>
  <c r="C44" i="11"/>
  <c r="S44" i="11"/>
  <c r="E9" i="15" s="1"/>
  <c r="Q30" i="9"/>
  <c r="O45" i="11" s="1"/>
  <c r="O30" i="9"/>
  <c r="M30" i="9"/>
  <c r="I30" i="9"/>
  <c r="G30" i="9"/>
  <c r="E30" i="9"/>
  <c r="K7" i="9"/>
  <c r="C7" i="9"/>
  <c r="Q40" i="10"/>
  <c r="O40" i="10"/>
  <c r="M40" i="10"/>
  <c r="I40" i="10"/>
  <c r="G40" i="10"/>
  <c r="E40" i="10"/>
  <c r="R24" i="8"/>
  <c r="Q24" i="8"/>
  <c r="P24" i="8"/>
  <c r="O24" i="8"/>
  <c r="N24" i="8"/>
  <c r="M24" i="8"/>
  <c r="L24" i="8"/>
  <c r="K24" i="8"/>
  <c r="J24" i="8"/>
  <c r="I24" i="8"/>
  <c r="O7" i="8"/>
  <c r="I7" i="8"/>
  <c r="S13" i="7"/>
  <c r="Q13" i="7"/>
  <c r="O13" i="7"/>
  <c r="M13" i="7"/>
  <c r="K13" i="7"/>
  <c r="I13" i="7"/>
  <c r="E10" i="15"/>
  <c r="I10" i="15" s="1"/>
  <c r="A4" i="15"/>
  <c r="A4" i="7" s="1"/>
  <c r="Q13" i="6"/>
  <c r="O13" i="6"/>
  <c r="M13" i="6"/>
  <c r="K13" i="6"/>
  <c r="S12" i="6"/>
  <c r="S11" i="6"/>
  <c r="S10" i="6"/>
  <c r="S9" i="6"/>
  <c r="S8" i="6"/>
  <c r="Q6" i="6"/>
  <c r="K6" i="6"/>
  <c r="E4" i="6"/>
  <c r="W33" i="1"/>
  <c r="U33" i="1"/>
  <c r="O33" i="1"/>
  <c r="K33" i="1"/>
  <c r="G33" i="1"/>
  <c r="E33" i="1"/>
  <c r="Y32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K11" i="13" l="1"/>
  <c r="K14" i="13"/>
  <c r="K12" i="13"/>
  <c r="E45" i="11"/>
  <c r="G45" i="11"/>
  <c r="G15" i="13"/>
  <c r="Q45" i="11"/>
  <c r="E13" i="15"/>
  <c r="I9" i="15"/>
  <c r="I13" i="15" s="1"/>
  <c r="I44" i="11"/>
  <c r="S13" i="6"/>
  <c r="Y33" i="1"/>
  <c r="A4" i="8"/>
  <c r="A4" i="10" s="1"/>
  <c r="A4" i="9" s="1"/>
  <c r="A4" i="11" s="1"/>
  <c r="A4" i="18" s="1"/>
  <c r="A4" i="13" s="1"/>
  <c r="A4" i="14" s="1"/>
  <c r="K15" i="13" l="1"/>
  <c r="U31" i="11"/>
  <c r="U40" i="11"/>
  <c r="K40" i="11"/>
  <c r="U23" i="11"/>
  <c r="G10" i="15"/>
  <c r="G11" i="15"/>
  <c r="G12" i="15"/>
  <c r="K41" i="11"/>
  <c r="K36" i="11"/>
  <c r="U19" i="11"/>
  <c r="K37" i="11"/>
  <c r="K33" i="11"/>
  <c r="U29" i="11"/>
  <c r="U10" i="11"/>
  <c r="U16" i="11"/>
  <c r="K34" i="11"/>
  <c r="K30" i="11"/>
  <c r="U26" i="11"/>
  <c r="U37" i="11"/>
  <c r="U13" i="11"/>
  <c r="K22" i="11"/>
  <c r="K18" i="11"/>
  <c r="U14" i="11"/>
  <c r="K16" i="11"/>
  <c r="K12" i="11"/>
  <c r="U25" i="11"/>
  <c r="U32" i="11"/>
  <c r="U34" i="11"/>
  <c r="K19" i="11"/>
  <c r="K15" i="11"/>
  <c r="U11" i="11"/>
  <c r="U28" i="11"/>
  <c r="K31" i="11"/>
  <c r="K13" i="11"/>
  <c r="K27" i="11"/>
  <c r="U43" i="11"/>
  <c r="K43" i="11"/>
  <c r="U39" i="11"/>
  <c r="K38" i="11"/>
  <c r="U36" i="11"/>
  <c r="K35" i="11"/>
  <c r="U33" i="11"/>
  <c r="K32" i="11"/>
  <c r="U30" i="11"/>
  <c r="K29" i="11"/>
  <c r="U27" i="11"/>
  <c r="K26" i="11"/>
  <c r="U24" i="11"/>
  <c r="K23" i="11"/>
  <c r="U21" i="11"/>
  <c r="K20" i="11"/>
  <c r="U18" i="11"/>
  <c r="K17" i="11"/>
  <c r="U15" i="11"/>
  <c r="K14" i="11"/>
  <c r="U12" i="11"/>
  <c r="K11" i="11"/>
  <c r="K28" i="11"/>
  <c r="K10" i="11"/>
  <c r="K24" i="11"/>
  <c r="U38" i="11"/>
  <c r="U20" i="11"/>
  <c r="U41" i="11"/>
  <c r="U22" i="11"/>
  <c r="G9" i="15"/>
  <c r="K25" i="11"/>
  <c r="K39" i="11"/>
  <c r="K21" i="11"/>
  <c r="U35" i="11"/>
  <c r="U17" i="11"/>
  <c r="U44" i="11" l="1"/>
  <c r="G13" i="15"/>
  <c r="K44" i="11"/>
  <c r="P30" i="9"/>
  <c r="J30" i="9"/>
  <c r="H30" i="9"/>
  <c r="L30" i="9"/>
  <c r="N30" i="9"/>
</calcChain>
</file>

<file path=xl/sharedStrings.xml><?xml version="1.0" encoding="utf-8"?>
<sst xmlns="http://schemas.openxmlformats.org/spreadsheetml/2006/main" count="507" uniqueCount="160">
  <si>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</si>
  <si>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</si>
  <si>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</si>
  <si>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</si>
  <si>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</si>
  <si>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</si>
  <si>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</si>
  <si>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</si>
  <si>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</si>
  <si>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</si>
  <si>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</si>
  <si>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</si>
  <si>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</si>
  <si>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</si>
  <si>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</si>
  <si>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</si>
  <si>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</si>
  <si>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</si>
  <si>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</si>
  <si>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</si>
  <si>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</si>
  <si>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</si>
  <si>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</si>
  <si>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</si>
  <si>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</si>
  <si>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</si>
  <si>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</si>
  <si>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</si>
  <si>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</si>
  <si>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</si>
  <si>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</si>
  <si>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</si>
  <si>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</si>
  <si>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</si>
  <si>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</si>
  <si>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</si>
  <si>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</si>
  <si>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</si>
  <si>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</si>
  <si>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</si>
  <si>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</si>
  <si>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</si>
  <si>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</si>
  <si>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</si>
  <si>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</si>
  <si>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</si>
  <si>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</si>
  <si>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</si>
  <si>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</si>
  <si>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</si>
  <si>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</si>
  <si>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</si>
  <si>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</si>
  <si>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</si>
  <si>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</si>
  <si>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</si>
  <si>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</si>
  <si>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</si>
  <si>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</si>
  <si>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</si>
  <si>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</si>
  <si>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</si>
  <si>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</si>
  <si>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</si>
  <si>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</si>
  <si>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</si>
  <si>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</si>
  <si>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</si>
  <si>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</si>
  <si>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</si>
  <si>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</si>
  <si>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</si>
  <si>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</si>
  <si>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</si>
  <si>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</si>
  <si>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</si>
  <si>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</si>
  <si>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</si>
  <si>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</si>
  <si>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</si>
  <si>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</si>
  <si>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</si>
  <si>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</si>
  <si>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</si>
  <si>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</si>
  <si>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</si>
  <si>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</si>
  <si>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</si>
  <si>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</si>
  <si>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</si>
  <si>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</si>
  <si>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</si>
  <si>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</si>
  <si>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</si>
  <si>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</si>
  <si>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</si>
  <si>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</si>
  <si>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</si>
  <si>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</si>
  <si>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</si>
  <si>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</si>
  <si>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</si>
  <si>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</si>
  <si>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</si>
  <si>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</si>
  <si>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</si>
  <si>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</si>
  <si>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</si>
  <si>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</si>
  <si>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</si>
  <si>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</si>
  <si>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</si>
  <si>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</si>
  <si>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</si>
  <si>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</si>
  <si>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</si>
  <si>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</si>
  <si>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</si>
  <si>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</si>
  <si>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</si>
  <si>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سیمان‌شاهرود</t>
  </si>
  <si>
    <t>1401/02/25</t>
  </si>
  <si>
    <t>1401/03/31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</si>
  <si>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</si>
  <si>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</si>
  <si>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</si>
  <si>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</si>
  <si>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</si>
  <si>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</si>
  <si>
    <t>1401/04/16</t>
  </si>
  <si>
    <t>1401/04/29</t>
  </si>
  <si>
    <t>1401/04/15</t>
  </si>
  <si>
    <t>1401/04/30</t>
  </si>
  <si>
    <t>پخش هجرت</t>
  </si>
  <si>
    <t>سرمایه گذاری تامین اجتماعی</t>
  </si>
  <si>
    <t>مبین انرژی خلیج فارس</t>
  </si>
  <si>
    <t>پالایش نفت اصفهان</t>
  </si>
  <si>
    <t>بانک سامان زعفرانیه</t>
  </si>
  <si>
    <t>8648104013808</t>
  </si>
  <si>
    <t>1401/06/21</t>
  </si>
  <si>
    <t>1401/06/12</t>
  </si>
  <si>
    <t>1401/07/30</t>
  </si>
  <si>
    <t>ح . توزیع دارو پخش</t>
  </si>
  <si>
    <t>بانک ملی الوند</t>
  </si>
  <si>
    <t>0228569775003</t>
  </si>
  <si>
    <t>1401/07/25</t>
  </si>
  <si>
    <t>1401/07/27</t>
  </si>
  <si>
    <t>سرمایه گذاری شفادارو</t>
  </si>
  <si>
    <t>توسعه حمل و نقل ریلی پارسیان</t>
  </si>
  <si>
    <t>1401/11/30</t>
  </si>
  <si>
    <t>فولاد مبارکه اصفهان</t>
  </si>
  <si>
    <t xml:space="preserve"> منتهی به 29 اسفند ماه 1401</t>
  </si>
  <si>
    <t>برای ماه منتهی به 1401/12/29</t>
  </si>
  <si>
    <t>1401/12/29</t>
  </si>
  <si>
    <t xml:space="preserve">از ابتدای سال مالی تا پایان اسفند ماه </t>
  </si>
  <si>
    <t>طی اسفند ماه</t>
  </si>
  <si>
    <t>از ابتدای سال مالی تا پایان اسفند ماه</t>
  </si>
  <si>
    <t>سرمایه‌گذاری‌صندوق‌بازنشستگی‌</t>
  </si>
  <si>
    <t>1401/12/16</t>
  </si>
  <si>
    <t>سیمان مازندران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</si>
</sst>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2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18"/>
      <color rgb="FFFF0000"/>
      <name val="B Nazanin"/>
      <charset val="178"/>
    </font>
    <font>
      <sz val="22"/>
      <color rgb="FFFF0000"/>
      <name val="B Nazanin"/>
      <charset val="178"/>
    </font>
    <font>
      <sz val="14"/>
      <name val="Calibri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6"/>
      <color rgb="FF000000"/>
      <name val="Tahoma"/>
      <family val="2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9"/>
      <name val="Tahoma"/>
      <family val="2"/>
    </font>
    <font>
      <sz val="12"/>
      <color rgb="FF000000"/>
      <name val="Tahoma"/>
      <family val="2"/>
    </font>
    <font>
      <sz val="1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165" fontId="40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37" fillId="0" borderId="0" xfId="0" applyNumberFormat="1" applyFont="1" applyFill="1"/>
    <xf numFmtId="3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41" fontId="24" fillId="0" borderId="0" xfId="0" applyNumberFormat="1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41" fontId="8" fillId="0" borderId="0" xfId="0" applyNumberFormat="1" applyFont="1" applyFill="1"/>
    <xf numFmtId="165" fontId="8" fillId="0" borderId="2" xfId="0" applyNumberFormat="1" applyFont="1" applyFill="1" applyBorder="1"/>
    <xf numFmtId="165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3" fontId="46" fillId="0" borderId="0" xfId="0" applyNumberFormat="1" applyFont="1" applyFill="1"/>
    <xf numFmtId="3" fontId="8" fillId="0" borderId="0" xfId="0" applyNumberFormat="1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6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3" fontId="43" fillId="0" borderId="0" xfId="0" applyNumberFormat="1" applyFont="1" applyFill="1"/>
    <xf numFmtId="3" fontId="44" fillId="0" borderId="0" xfId="0" applyNumberFormat="1" applyFont="1" applyFill="1"/>
    <xf numFmtId="3" fontId="45" fillId="0" borderId="0" xfId="0" applyNumberFormat="1" applyFont="1" applyFill="1"/>
    <xf numFmtId="3" fontId="38" fillId="0" borderId="0" xfId="0" applyNumberFormat="1" applyFont="1" applyFill="1"/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3" fontId="39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42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3" fontId="24" fillId="0" borderId="0" xfId="0" applyNumberFormat="1" applyFont="1" applyFill="1"/>
    <xf numFmtId="3" fontId="8" fillId="0" borderId="0" xfId="0" applyNumberFormat="1" applyFont="1" applyFill="1" applyAlignment="1">
      <alignment horizontal="right" vertical="center"/>
    </xf>
    <xf numFmtId="165" fontId="24" fillId="0" borderId="0" xfId="0" applyNumberFormat="1" applyFont="1" applyFill="1" applyAlignment="1">
      <alignment horizontal="right" vertical="center"/>
    </xf>
    <xf numFmtId="165" fontId="41" fillId="0" borderId="0" xfId="0" applyNumberFormat="1" applyFont="1" applyFill="1" applyAlignment="1">
      <alignment vertical="center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8" fontId="4" fillId="0" borderId="0" xfId="0" applyNumberFormat="1" applyFont="1" applyFill="1"/>
    <xf numFmtId="165" fontId="4" fillId="0" borderId="0" xfId="0" applyNumberFormat="1" applyFont="1" applyFill="1"/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47" fillId="0" borderId="0" xfId="0" applyNumberFormat="1" applyFont="1" applyFill="1"/>
    <xf numFmtId="3" fontId="48" fillId="0" borderId="0" xfId="0" applyNumberFormat="1" applyFont="1" applyFill="1"/>
    <xf numFmtId="0" fontId="14" fillId="0" borderId="0" xfId="0" applyFont="1" applyFill="1" applyAlignment="1">
      <alignment horizontal="right" vertical="center" readingOrder="2"/>
    </xf>
    <xf numFmtId="3" fontId="50" fillId="0" borderId="0" xfId="0" applyNumberFormat="1" applyFont="1" applyFill="1"/>
    <xf numFmtId="3" fontId="49" fillId="0" borderId="0" xfId="0" applyNumberFormat="1" applyFont="1" applyFill="1" applyAlignment="1">
      <alignment horizontal="right" vertical="center" wrapText="1"/>
    </xf>
    <xf numFmtId="3" fontId="51" fillId="0" borderId="0" xfId="0" applyNumberFormat="1" applyFont="1" applyFill="1"/>
    <xf numFmtId="3" fontId="3" fillId="0" borderId="0" xfId="0" applyNumberFormat="1" applyFont="1" applyFill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571500</xdr:colOff>
      <xdr:row>49</xdr:row>
      <xdr:rowOff>84778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41C7A4-016F-4C64-8264-9260CFDBF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09300" y="0"/>
          <a:ext cx="7277100" cy="9419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7" zoomScaleNormal="100" zoomScaleSheetLayoutView="100" workbookViewId="0">
      <selection activeCell="J32" sqref="J32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72" t="s">
        <v>96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1:13" ht="15" customHeight="1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</row>
    <row r="25" spans="1:13" ht="15" customHeight="1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</row>
    <row r="28" spans="1:13">
      <c r="A28" s="173" t="s">
        <v>151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</row>
    <row r="29" spans="1:13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</row>
    <row r="30" spans="1:13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</row>
    <row r="32" spans="1:13">
      <c r="C32" s="2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98" t="s">
        <v>67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8" ht="30">
      <c r="A3" s="198" t="str">
        <f>'سرمایه‌گذاری در سهام '!A3:U3</f>
        <v>صورت وضعیت درآمدها</v>
      </c>
      <c r="B3" s="198"/>
      <c r="C3" s="198" t="s">
        <v>29</v>
      </c>
      <c r="D3" s="198" t="s">
        <v>29</v>
      </c>
      <c r="E3" s="198" t="s">
        <v>29</v>
      </c>
      <c r="F3" s="198" t="s">
        <v>29</v>
      </c>
      <c r="G3" s="198" t="s">
        <v>29</v>
      </c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8" ht="30">
      <c r="A4" s="198" t="str">
        <f>'سرمایه‌گذاری در سهام '!A4:U4</f>
        <v>برای ماه منتهی به 1401/12/29</v>
      </c>
      <c r="B4" s="198"/>
      <c r="C4" s="198">
        <f>'سرمایه‌گذاری در سهام '!A4:U4</f>
        <v>0</v>
      </c>
      <c r="D4" s="198" t="s">
        <v>60</v>
      </c>
      <c r="E4" s="198" t="s">
        <v>60</v>
      </c>
      <c r="F4" s="198" t="s">
        <v>60</v>
      </c>
      <c r="G4" s="198" t="s">
        <v>60</v>
      </c>
      <c r="H4" s="198"/>
      <c r="I4" s="198"/>
      <c r="J4" s="198"/>
      <c r="K4" s="198"/>
      <c r="L4" s="198"/>
      <c r="M4" s="198"/>
      <c r="N4" s="198"/>
      <c r="O4" s="198"/>
      <c r="P4" s="198"/>
      <c r="Q4" s="198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99" t="s">
        <v>82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98" t="s">
        <v>33</v>
      </c>
      <c r="C8" s="198" t="str">
        <f>'درآمد ناشی از فروش '!C7:I7</f>
        <v>طی اسفند ماه</v>
      </c>
      <c r="D8" s="198" t="s">
        <v>31</v>
      </c>
      <c r="E8" s="198" t="s">
        <v>31</v>
      </c>
      <c r="F8" s="198" t="s">
        <v>31</v>
      </c>
      <c r="G8" s="198" t="s">
        <v>31</v>
      </c>
      <c r="H8" s="198" t="s">
        <v>31</v>
      </c>
      <c r="I8" s="198" t="s">
        <v>31</v>
      </c>
      <c r="K8" s="198" t="str">
        <f>'درآمد ناشی از فروش '!K7:Q7</f>
        <v>از ابتدای سال مالی تا پایان اسفند ماه</v>
      </c>
      <c r="L8" s="198" t="s">
        <v>32</v>
      </c>
      <c r="M8" s="198" t="s">
        <v>32</v>
      </c>
      <c r="N8" s="198" t="s">
        <v>32</v>
      </c>
      <c r="O8" s="198" t="s">
        <v>32</v>
      </c>
      <c r="P8" s="198" t="s">
        <v>32</v>
      </c>
      <c r="Q8" s="198" t="s">
        <v>32</v>
      </c>
    </row>
    <row r="9" spans="1:18" ht="90.75" thickBot="1">
      <c r="A9" s="198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5" t="s">
        <v>111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0</v>
      </c>
    </row>
    <row r="11" spans="1:18" ht="43.5" thickBot="1">
      <c r="C11" s="16">
        <f>SUM(C10:C10)</f>
        <v>0</v>
      </c>
      <c r="E11" s="16">
        <f t="shared" ref="E11:R11" si="0">SUM(E10:E10)</f>
        <v>0</v>
      </c>
      <c r="F11" s="15">
        <f t="shared" si="0"/>
        <v>0</v>
      </c>
      <c r="G11" s="16">
        <f t="shared" si="0"/>
        <v>0</v>
      </c>
      <c r="H11" s="15">
        <f t="shared" si="0"/>
        <v>0</v>
      </c>
      <c r="I11" s="16">
        <f t="shared" si="0"/>
        <v>0</v>
      </c>
      <c r="J11" s="4">
        <f t="shared" si="0"/>
        <v>0</v>
      </c>
      <c r="K11" s="16">
        <f t="shared" si="0"/>
        <v>0</v>
      </c>
      <c r="L11" s="15">
        <f t="shared" si="0"/>
        <v>0</v>
      </c>
      <c r="M11" s="16">
        <f t="shared" si="0"/>
        <v>0</v>
      </c>
      <c r="N11" s="15">
        <f t="shared" si="0"/>
        <v>0</v>
      </c>
      <c r="O11" s="16">
        <f t="shared" si="0"/>
        <v>0</v>
      </c>
      <c r="P11" s="4">
        <f t="shared" si="0"/>
        <v>0</v>
      </c>
      <c r="Q11" s="16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1"/>
  <sheetViews>
    <sheetView rightToLeft="1" view="pageBreakPreview" topLeftCell="A7" zoomScale="90" zoomScaleNormal="100" zoomScaleSheetLayoutView="90" workbookViewId="0">
      <selection activeCell="I11" sqref="I11"/>
    </sheetView>
  </sheetViews>
  <sheetFormatPr defaultColWidth="9.140625" defaultRowHeight="22.5"/>
  <cols>
    <col min="1" max="1" width="26.140625" style="142" bestFit="1" customWidth="1"/>
    <col min="2" max="2" width="1" style="142" customWidth="1"/>
    <col min="3" max="3" width="31" style="142" bestFit="1" customWidth="1"/>
    <col min="4" max="4" width="1" style="142" customWidth="1"/>
    <col min="5" max="5" width="32.5703125" style="142" bestFit="1" customWidth="1"/>
    <col min="6" max="6" width="1" style="142" customWidth="1"/>
    <col min="7" max="7" width="10" style="143" customWidth="1"/>
    <col min="8" max="8" width="1" style="142" customWidth="1"/>
    <col min="9" max="9" width="32.5703125" style="142" bestFit="1" customWidth="1"/>
    <col min="10" max="10" width="1" style="142" customWidth="1"/>
    <col min="11" max="11" width="10.28515625" style="143" customWidth="1"/>
    <col min="12" max="12" width="1" style="142" customWidth="1"/>
    <col min="13" max="13" width="9.140625" style="142" customWidth="1"/>
    <col min="14" max="16384" width="9.140625" style="142"/>
  </cols>
  <sheetData>
    <row r="2" spans="1:16" ht="24">
      <c r="A2" s="200" t="s">
        <v>67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6" ht="24">
      <c r="A3" s="200" t="str">
        <f>'سرمایه‌گذاری در اوراق بهادار '!A3:Q3</f>
        <v>صورت وضعیت درآمدها</v>
      </c>
      <c r="B3" s="200" t="s">
        <v>29</v>
      </c>
      <c r="C3" s="200" t="s">
        <v>29</v>
      </c>
      <c r="D3" s="200" t="s">
        <v>29</v>
      </c>
      <c r="E3" s="200" t="s">
        <v>29</v>
      </c>
      <c r="F3" s="200" t="s">
        <v>29</v>
      </c>
      <c r="G3" s="200"/>
      <c r="H3" s="200"/>
      <c r="I3" s="200"/>
      <c r="J3" s="200"/>
      <c r="K3" s="200"/>
      <c r="L3" s="200"/>
      <c r="M3" s="200"/>
    </row>
    <row r="4" spans="1:16" ht="26.25">
      <c r="A4" s="180" t="str">
        <f>'سرمایه‌گذاری در اوراق بهادار '!A4:Q4</f>
        <v>برای ماه منتهی به 1401/12/29</v>
      </c>
      <c r="B4" s="180" t="s">
        <v>97</v>
      </c>
      <c r="C4" s="180" t="s">
        <v>2</v>
      </c>
      <c r="D4" s="180" t="s">
        <v>2</v>
      </c>
      <c r="E4" s="180" t="s">
        <v>2</v>
      </c>
      <c r="F4" s="180" t="s">
        <v>2</v>
      </c>
      <c r="G4" s="180"/>
      <c r="H4" s="180"/>
      <c r="I4" s="180"/>
      <c r="J4" s="180"/>
      <c r="K4" s="180"/>
      <c r="L4" s="180"/>
      <c r="M4" s="180"/>
      <c r="N4" s="65"/>
    </row>
    <row r="5" spans="1:16" ht="24">
      <c r="B5" s="169"/>
      <c r="C5" s="169"/>
      <c r="D5" s="169"/>
      <c r="E5" s="169"/>
      <c r="F5" s="169"/>
      <c r="G5" s="169"/>
      <c r="H5" s="169"/>
      <c r="I5" s="169"/>
    </row>
    <row r="6" spans="1:16" ht="28.5">
      <c r="A6" s="202" t="s">
        <v>81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6" ht="28.5">
      <c r="A7" s="171"/>
      <c r="B7" s="171"/>
      <c r="C7" s="171"/>
      <c r="D7" s="171"/>
      <c r="E7" s="171"/>
      <c r="F7" s="171"/>
      <c r="G7" s="144"/>
      <c r="H7" s="171"/>
      <c r="I7" s="171"/>
      <c r="J7" s="171"/>
      <c r="K7" s="144"/>
      <c r="L7" s="171"/>
    </row>
    <row r="8" spans="1:16" ht="24.75" thickBot="1">
      <c r="A8" s="201" t="s">
        <v>53</v>
      </c>
      <c r="B8" s="201" t="s">
        <v>53</v>
      </c>
      <c r="C8" s="201" t="s">
        <v>53</v>
      </c>
      <c r="E8" s="201" t="s">
        <v>155</v>
      </c>
      <c r="F8" s="201" t="s">
        <v>31</v>
      </c>
      <c r="G8" s="201" t="s">
        <v>31</v>
      </c>
      <c r="I8" s="201" t="s">
        <v>156</v>
      </c>
      <c r="J8" s="201" t="s">
        <v>32</v>
      </c>
      <c r="K8" s="201" t="s">
        <v>32</v>
      </c>
    </row>
    <row r="9" spans="1:16" ht="48" thickBot="1">
      <c r="A9" s="145" t="s">
        <v>54</v>
      </c>
      <c r="C9" s="145" t="s">
        <v>19</v>
      </c>
      <c r="E9" s="145" t="s">
        <v>55</v>
      </c>
      <c r="G9" s="146" t="s">
        <v>56</v>
      </c>
      <c r="I9" s="145" t="s">
        <v>55</v>
      </c>
      <c r="K9" s="146" t="s">
        <v>56</v>
      </c>
    </row>
    <row r="10" spans="1:16" ht="24.75">
      <c r="A10" s="75" t="s">
        <v>26</v>
      </c>
      <c r="B10" s="75"/>
      <c r="C10" s="75" t="s">
        <v>27</v>
      </c>
      <c r="D10" s="75"/>
      <c r="E10" s="75">
        <v>0</v>
      </c>
      <c r="F10" s="147"/>
      <c r="G10" s="33">
        <f>E10/$E$15</f>
        <v>0</v>
      </c>
      <c r="H10" s="147"/>
      <c r="I10" s="75">
        <v>394708</v>
      </c>
      <c r="J10" s="147"/>
      <c r="K10" s="33">
        <f>I10/$I$15</f>
        <v>3.0053458567457907E-4</v>
      </c>
      <c r="M10" s="148"/>
      <c r="N10" s="149"/>
      <c r="O10" s="148"/>
      <c r="P10" s="149"/>
    </row>
    <row r="11" spans="1:16" ht="24.75">
      <c r="A11" s="75" t="s">
        <v>63</v>
      </c>
      <c r="B11" s="75"/>
      <c r="C11" s="75" t="s">
        <v>64</v>
      </c>
      <c r="D11" s="75"/>
      <c r="E11" s="75">
        <v>342676262</v>
      </c>
      <c r="F11" s="147"/>
      <c r="G11" s="33">
        <f>E11/$E$15</f>
        <v>0.97933044646423917</v>
      </c>
      <c r="H11" s="147"/>
      <c r="I11" s="75">
        <v>1295413716</v>
      </c>
      <c r="J11" s="147"/>
      <c r="K11" s="33">
        <f>I11/$I$15</f>
        <v>0.98634085049005038</v>
      </c>
      <c r="M11" s="148"/>
      <c r="N11" s="149"/>
      <c r="O11" s="148"/>
      <c r="P11" s="149"/>
    </row>
    <row r="12" spans="1:16" ht="24.75">
      <c r="A12" s="75" t="s">
        <v>108</v>
      </c>
      <c r="B12" s="75"/>
      <c r="C12" s="75" t="s">
        <v>109</v>
      </c>
      <c r="D12" s="75"/>
      <c r="E12" s="75">
        <v>7223655</v>
      </c>
      <c r="F12" s="147"/>
      <c r="G12" s="33">
        <f>E12/$E$15</f>
        <v>2.0644398403801993E-2</v>
      </c>
      <c r="H12" s="147"/>
      <c r="I12" s="75">
        <v>17486592</v>
      </c>
      <c r="J12" s="147"/>
      <c r="K12" s="33">
        <f>I12/$I$15</f>
        <v>1.3314464570214965E-2</v>
      </c>
      <c r="M12" s="148"/>
      <c r="N12" s="149"/>
      <c r="O12" s="148"/>
      <c r="P12" s="149"/>
    </row>
    <row r="13" spans="1:16" ht="24.75">
      <c r="A13" s="75" t="s">
        <v>137</v>
      </c>
      <c r="B13" s="75"/>
      <c r="C13" s="75" t="s">
        <v>138</v>
      </c>
      <c r="D13" s="75"/>
      <c r="E13" s="75">
        <v>1048</v>
      </c>
      <c r="F13" s="147"/>
      <c r="G13" s="33">
        <f>E13/$E$15</f>
        <v>2.9950668362739481E-6</v>
      </c>
      <c r="H13" s="147"/>
      <c r="I13" s="75">
        <v>7469</v>
      </c>
      <c r="J13" s="147"/>
      <c r="K13" s="33">
        <f>I13/$I$15</f>
        <v>5.6869706730125333E-6</v>
      </c>
      <c r="M13" s="148"/>
      <c r="N13" s="149"/>
      <c r="O13" s="148"/>
      <c r="P13" s="149"/>
    </row>
    <row r="14" spans="1:16" ht="24.75">
      <c r="A14" s="75" t="s">
        <v>143</v>
      </c>
      <c r="B14" s="75"/>
      <c r="C14" s="75" t="s">
        <v>144</v>
      </c>
      <c r="D14" s="75"/>
      <c r="E14" s="75">
        <v>7754</v>
      </c>
      <c r="F14" s="147"/>
      <c r="G14" s="33">
        <f>E14/$E$15</f>
        <v>2.2160065122584156E-5</v>
      </c>
      <c r="H14" s="147"/>
      <c r="I14" s="75">
        <v>50516</v>
      </c>
      <c r="J14" s="147"/>
      <c r="K14" s="33">
        <f>I14/$I$15</f>
        <v>3.84633833870533E-5</v>
      </c>
      <c r="M14" s="148"/>
      <c r="N14" s="149"/>
      <c r="O14" s="148"/>
      <c r="P14" s="149"/>
    </row>
    <row r="15" spans="1:16" s="65" customFormat="1" ht="36.75" customHeight="1" thickBot="1">
      <c r="E15" s="150">
        <f>SUM(E10:E14)</f>
        <v>349908719</v>
      </c>
      <c r="F15" s="147">
        <f t="shared" ref="F15:L15" si="0">SUM(F10:F12)</f>
        <v>0</v>
      </c>
      <c r="G15" s="34">
        <f>SUM(G10:G13)</f>
        <v>0.99997783993487743</v>
      </c>
      <c r="H15" s="147">
        <f t="shared" si="0"/>
        <v>0</v>
      </c>
      <c r="I15" s="150">
        <f>SUM(I10:I14)</f>
        <v>1313353001</v>
      </c>
      <c r="J15" s="147">
        <f t="shared" si="0"/>
        <v>0</v>
      </c>
      <c r="K15" s="34">
        <f>SUM(K10:K13)</f>
        <v>0.99996153661661302</v>
      </c>
      <c r="L15" s="65">
        <f t="shared" si="0"/>
        <v>0</v>
      </c>
      <c r="M15" s="74"/>
    </row>
    <row r="16" spans="1:16" ht="23.25" thickTop="1">
      <c r="M16" s="151"/>
    </row>
    <row r="17" spans="5:13">
      <c r="E17" s="148"/>
      <c r="M17" s="151"/>
    </row>
    <row r="18" spans="5:13">
      <c r="E18" s="152"/>
      <c r="M18" s="151"/>
    </row>
    <row r="19" spans="5:13">
      <c r="M19" s="151"/>
    </row>
    <row r="20" spans="5:13">
      <c r="M20" s="151"/>
    </row>
    <row r="21" spans="5:13">
      <c r="M21" s="151"/>
    </row>
    <row r="22" spans="5:13">
      <c r="M22" s="151"/>
    </row>
    <row r="23" spans="5:13">
      <c r="M23" s="151"/>
    </row>
    <row r="24" spans="5:13">
      <c r="M24" s="151"/>
    </row>
    <row r="25" spans="5:13">
      <c r="M25" s="151"/>
    </row>
    <row r="26" spans="5:13">
      <c r="M26" s="151"/>
    </row>
    <row r="27" spans="5:13">
      <c r="M27" s="151"/>
    </row>
    <row r="28" spans="5:13">
      <c r="M28" s="151"/>
    </row>
    <row r="29" spans="5:13">
      <c r="M29" s="151"/>
    </row>
    <row r="30" spans="5:13">
      <c r="M30" s="151"/>
    </row>
    <row r="31" spans="5:13">
      <c r="M31" s="151"/>
    </row>
    <row r="32" spans="5:13">
      <c r="M32" s="151"/>
    </row>
    <row r="33" spans="13:13">
      <c r="M33" s="151"/>
    </row>
    <row r="34" spans="13:13">
      <c r="M34" s="151"/>
    </row>
    <row r="35" spans="13:13">
      <c r="M35" s="151"/>
    </row>
    <row r="36" spans="13:13">
      <c r="M36" s="151"/>
    </row>
    <row r="37" spans="13:13">
      <c r="M37" s="151"/>
    </row>
    <row r="38" spans="13:13">
      <c r="M38" s="151"/>
    </row>
    <row r="39" spans="13:13">
      <c r="M39" s="151"/>
    </row>
    <row r="40" spans="13:13">
      <c r="M40" s="151"/>
    </row>
    <row r="41" spans="13:13">
      <c r="M41" s="151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view="pageBreakPreview" zoomScaleNormal="100" zoomScaleSheetLayoutView="100" workbookViewId="0">
      <selection activeCell="C8" sqref="C8"/>
    </sheetView>
  </sheetViews>
  <sheetFormatPr defaultColWidth="12.140625" defaultRowHeight="22.5"/>
  <cols>
    <col min="1" max="1" width="42.42578125" style="142" bestFit="1" customWidth="1"/>
    <col min="2" max="2" width="2.5703125" style="142" customWidth="1"/>
    <col min="3" max="3" width="19" style="142" bestFit="1" customWidth="1"/>
    <col min="4" max="4" width="0.7109375" style="142" customWidth="1"/>
    <col min="5" max="5" width="20.5703125" style="142" bestFit="1" customWidth="1"/>
    <col min="6" max="6" width="12.140625" style="142"/>
    <col min="7" max="7" width="14" style="142" bestFit="1" customWidth="1"/>
    <col min="8" max="16384" width="12.140625" style="142"/>
  </cols>
  <sheetData>
    <row r="2" spans="1:13" ht="24">
      <c r="A2" s="200" t="s">
        <v>67</v>
      </c>
      <c r="B2" s="200"/>
      <c r="C2" s="200"/>
      <c r="D2" s="200"/>
      <c r="E2" s="200"/>
    </row>
    <row r="3" spans="1:13" ht="24">
      <c r="A3" s="200" t="s">
        <v>29</v>
      </c>
      <c r="B3" s="200" t="s">
        <v>29</v>
      </c>
      <c r="C3" s="200" t="s">
        <v>29</v>
      </c>
      <c r="D3" s="200" t="s">
        <v>29</v>
      </c>
      <c r="E3" s="200"/>
    </row>
    <row r="4" spans="1:13" ht="24">
      <c r="A4" s="200" t="str">
        <f>'درآمد سپرده بانکی '!A4:M4</f>
        <v>برای ماه منتهی به 1401/12/29</v>
      </c>
      <c r="B4" s="200" t="s">
        <v>2</v>
      </c>
      <c r="C4" s="200" t="s">
        <v>2</v>
      </c>
      <c r="D4" s="200" t="s">
        <v>2</v>
      </c>
      <c r="E4" s="200"/>
    </row>
    <row r="5" spans="1:13" ht="24">
      <c r="A5" s="169"/>
      <c r="B5" s="169"/>
      <c r="C5" s="169"/>
      <c r="D5" s="169"/>
      <c r="E5" s="169"/>
    </row>
    <row r="6" spans="1:13" ht="28.5">
      <c r="A6" s="202" t="s">
        <v>83</v>
      </c>
      <c r="B6" s="202"/>
      <c r="C6" s="202"/>
      <c r="D6" s="202"/>
      <c r="E6" s="202"/>
    </row>
    <row r="7" spans="1:13" ht="28.5">
      <c r="A7" s="171"/>
      <c r="B7" s="171"/>
      <c r="C7" s="171"/>
      <c r="D7" s="171"/>
      <c r="E7" s="171"/>
    </row>
    <row r="8" spans="1:13" ht="48.75" thickBot="1">
      <c r="A8" s="200" t="s">
        <v>57</v>
      </c>
      <c r="C8" s="170" t="s">
        <v>155</v>
      </c>
      <c r="E8" s="206" t="s">
        <v>156</v>
      </c>
      <c r="G8" s="56"/>
    </row>
    <row r="9" spans="1:13" ht="24.75" thickBot="1">
      <c r="A9" s="201" t="s">
        <v>57</v>
      </c>
      <c r="C9" s="170" t="s">
        <v>22</v>
      </c>
      <c r="E9" s="170" t="s">
        <v>22</v>
      </c>
      <c r="G9" s="56"/>
    </row>
    <row r="10" spans="1:13" ht="24">
      <c r="A10" s="153" t="s">
        <v>66</v>
      </c>
      <c r="C10" s="148">
        <v>17224827</v>
      </c>
      <c r="E10" s="148">
        <v>1213619696</v>
      </c>
      <c r="F10" s="56"/>
      <c r="G10" s="148"/>
      <c r="H10" s="56"/>
      <c r="K10" s="148"/>
    </row>
    <row r="11" spans="1:13" ht="24" hidden="1">
      <c r="A11" s="153" t="s">
        <v>105</v>
      </c>
      <c r="C11" s="148">
        <v>0</v>
      </c>
      <c r="E11" s="148">
        <v>0</v>
      </c>
      <c r="G11" s="148"/>
    </row>
    <row r="12" spans="1:13" ht="24">
      <c r="A12" s="153" t="s">
        <v>106</v>
      </c>
      <c r="C12" s="148">
        <v>132726882</v>
      </c>
      <c r="E12" s="148">
        <v>415641363</v>
      </c>
      <c r="F12" s="56"/>
      <c r="G12" s="148"/>
      <c r="H12" s="148"/>
      <c r="I12" s="148"/>
      <c r="J12" s="148"/>
      <c r="K12" s="148"/>
    </row>
    <row r="13" spans="1:13" ht="27" thickBot="1">
      <c r="A13" s="153" t="s">
        <v>38</v>
      </c>
      <c r="C13" s="154">
        <f>SUM(C10:C12)</f>
        <v>149951709</v>
      </c>
      <c r="D13" s="65"/>
      <c r="E13" s="155">
        <f>SUM(E10:E12)</f>
        <v>1629261059</v>
      </c>
    </row>
    <row r="14" spans="1:13" ht="23.25" thickTop="1">
      <c r="M14" s="151"/>
    </row>
    <row r="15" spans="1:13">
      <c r="M15" s="151"/>
    </row>
    <row r="16" spans="1:13">
      <c r="C16" s="56"/>
      <c r="M16" s="151"/>
    </row>
    <row r="17" spans="3:13">
      <c r="C17" s="56"/>
      <c r="E17" s="148"/>
      <c r="M17" s="151"/>
    </row>
    <row r="18" spans="3:13">
      <c r="C18" s="148"/>
      <c r="E18" s="148"/>
      <c r="M18" s="151"/>
    </row>
    <row r="19" spans="3:13">
      <c r="E19" s="148"/>
      <c r="M19" s="151"/>
    </row>
    <row r="20" spans="3:13">
      <c r="M20" s="151"/>
    </row>
    <row r="21" spans="3:13">
      <c r="M21" s="151"/>
    </row>
    <row r="22" spans="3:13">
      <c r="M22" s="151"/>
    </row>
    <row r="23" spans="3:13">
      <c r="M23" s="151"/>
    </row>
    <row r="24" spans="3:13">
      <c r="M24" s="151"/>
    </row>
    <row r="25" spans="3:13">
      <c r="M25" s="151"/>
    </row>
    <row r="26" spans="3:13">
      <c r="M26" s="151"/>
    </row>
    <row r="27" spans="3:13">
      <c r="M27" s="151"/>
    </row>
    <row r="28" spans="3:13">
      <c r="M28" s="151"/>
    </row>
    <row r="29" spans="3:13">
      <c r="M29" s="151"/>
    </row>
    <row r="30" spans="3:13">
      <c r="M30" s="151"/>
    </row>
    <row r="31" spans="3:13">
      <c r="M31" s="151"/>
    </row>
    <row r="32" spans="3:13">
      <c r="M32" s="151"/>
    </row>
    <row r="33" spans="13:13">
      <c r="M33" s="151"/>
    </row>
    <row r="34" spans="13:13">
      <c r="M34" s="151"/>
    </row>
    <row r="35" spans="13:13">
      <c r="M35" s="151"/>
    </row>
    <row r="36" spans="13:13">
      <c r="M36" s="151"/>
    </row>
    <row r="37" spans="13:13">
      <c r="M37" s="151"/>
    </row>
    <row r="38" spans="13:13">
      <c r="M38" s="151"/>
    </row>
    <row r="39" spans="13:13">
      <c r="M39" s="151"/>
    </row>
    <row r="40" spans="13:13">
      <c r="M40" s="151"/>
    </row>
    <row r="41" spans="13:13">
      <c r="M41" s="151"/>
    </row>
    <row r="42" spans="13:13">
      <c r="M42" s="151"/>
    </row>
    <row r="43" spans="13:13">
      <c r="M43" s="151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40"/>
  <sheetViews>
    <sheetView rightToLeft="1" view="pageBreakPreview" zoomScale="50" zoomScaleNormal="60" zoomScaleSheetLayoutView="50" workbookViewId="0">
      <selection activeCell="W10" sqref="W10:W11"/>
    </sheetView>
  </sheetViews>
  <sheetFormatPr defaultColWidth="9.140625" defaultRowHeight="31.5"/>
  <cols>
    <col min="1" max="1" width="51.7109375" style="46" customWidth="1"/>
    <col min="2" max="2" width="1" style="46" customWidth="1"/>
    <col min="3" max="3" width="20.5703125" style="59" customWidth="1"/>
    <col min="4" max="4" width="1" style="46" customWidth="1"/>
    <col min="5" max="5" width="31.28515625" style="46" customWidth="1"/>
    <col min="6" max="6" width="0.7109375" style="46" customWidth="1"/>
    <col min="7" max="7" width="30" style="46" customWidth="1"/>
    <col min="8" max="8" width="1.140625" style="46" customWidth="1"/>
    <col min="9" max="9" width="20.5703125" style="59" bestFit="1" customWidth="1"/>
    <col min="10" max="10" width="1.42578125" style="46" customWidth="1"/>
    <col min="11" max="11" width="33.42578125" style="46" customWidth="1"/>
    <col min="12" max="12" width="0.7109375" style="46" customWidth="1"/>
    <col min="13" max="13" width="20.140625" style="59" bestFit="1" customWidth="1"/>
    <col min="14" max="14" width="0.85546875" style="46" customWidth="1"/>
    <col min="15" max="15" width="27" style="46" customWidth="1"/>
    <col min="16" max="16" width="1" style="46" customWidth="1"/>
    <col min="17" max="17" width="22.5703125" style="59" bestFit="1" customWidth="1"/>
    <col min="18" max="18" width="1" style="46" customWidth="1"/>
    <col min="19" max="19" width="18.140625" style="46" bestFit="1" customWidth="1"/>
    <col min="20" max="20" width="1" style="46" customWidth="1"/>
    <col min="21" max="21" width="28.7109375" style="46" customWidth="1"/>
    <col min="22" max="22" width="0.85546875" style="46" customWidth="1"/>
    <col min="23" max="23" width="29.85546875" style="46" customWidth="1"/>
    <col min="24" max="24" width="1" style="46" customWidth="1"/>
    <col min="25" max="25" width="19.5703125" style="59" customWidth="1"/>
    <col min="26" max="26" width="1.85546875" style="46" customWidth="1"/>
    <col min="27" max="27" width="32.5703125" style="46" bestFit="1" customWidth="1"/>
    <col min="28" max="28" width="17.140625" style="46" customWidth="1"/>
    <col min="29" max="29" width="13.85546875" style="46" customWidth="1"/>
    <col min="30" max="30" width="9" style="46" customWidth="1"/>
    <col min="31" max="31" width="16.7109375" style="46" customWidth="1"/>
    <col min="32" max="32" width="10" style="46" customWidth="1"/>
    <col min="33" max="33" width="15.7109375" style="46" customWidth="1"/>
    <col min="34" max="34" width="16.28515625" style="46" customWidth="1"/>
    <col min="35" max="35" width="9.140625" style="46"/>
    <col min="36" max="36" width="27.28515625" style="46" bestFit="1" customWidth="1"/>
    <col min="37" max="16384" width="9.140625" style="46"/>
  </cols>
  <sheetData>
    <row r="2" spans="1:36" ht="47.25" customHeight="1">
      <c r="A2" s="175" t="s">
        <v>67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36" ht="47.25" customHeight="1">
      <c r="A3" s="175" t="s">
        <v>94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36" ht="47.25" customHeight="1">
      <c r="A4" s="175" t="s">
        <v>152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</row>
    <row r="5" spans="1:36" ht="47.2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36" s="49" customFormat="1" ht="47.25" customHeight="1">
      <c r="A6" s="167" t="s">
        <v>68</v>
      </c>
      <c r="B6" s="167"/>
      <c r="C6" s="48"/>
      <c r="D6" s="167"/>
      <c r="E6" s="167"/>
      <c r="F6" s="167"/>
      <c r="G6" s="167"/>
      <c r="H6" s="167"/>
      <c r="I6" s="48"/>
      <c r="J6" s="167"/>
      <c r="K6" s="167"/>
      <c r="L6" s="167"/>
      <c r="M6" s="48"/>
      <c r="N6" s="167"/>
      <c r="O6" s="167"/>
      <c r="P6" s="167"/>
      <c r="Q6" s="48"/>
      <c r="R6" s="167"/>
      <c r="S6" s="167"/>
      <c r="T6" s="167"/>
      <c r="U6" s="167"/>
      <c r="V6" s="167"/>
      <c r="W6" s="167"/>
      <c r="Y6" s="50"/>
    </row>
    <row r="7" spans="1:36" s="49" customFormat="1" ht="47.25" customHeight="1">
      <c r="A7" s="167" t="s">
        <v>69</v>
      </c>
      <c r="B7" s="167"/>
      <c r="C7" s="48"/>
      <c r="D7" s="167"/>
      <c r="E7" s="167"/>
      <c r="F7" s="167"/>
      <c r="G7" s="167"/>
      <c r="H7" s="167"/>
      <c r="I7" s="48"/>
      <c r="J7" s="167"/>
      <c r="K7" s="167"/>
      <c r="L7" s="167"/>
      <c r="M7" s="48"/>
      <c r="N7" s="167"/>
      <c r="O7" s="167"/>
      <c r="P7" s="167"/>
      <c r="Q7" s="48"/>
      <c r="R7" s="167"/>
      <c r="S7" s="167"/>
      <c r="T7" s="167"/>
      <c r="U7" s="167"/>
      <c r="V7" s="167"/>
      <c r="W7" s="167"/>
      <c r="Y7" s="50"/>
    </row>
    <row r="9" spans="1:36" ht="40.5" customHeight="1">
      <c r="A9" s="176" t="s">
        <v>3</v>
      </c>
      <c r="C9" s="174" t="s">
        <v>149</v>
      </c>
      <c r="D9" s="174" t="s">
        <v>101</v>
      </c>
      <c r="E9" s="174" t="s">
        <v>101</v>
      </c>
      <c r="F9" s="174" t="s">
        <v>101</v>
      </c>
      <c r="G9" s="174" t="s">
        <v>101</v>
      </c>
      <c r="I9" s="174" t="s">
        <v>4</v>
      </c>
      <c r="J9" s="174" t="s">
        <v>4</v>
      </c>
      <c r="K9" s="174" t="s">
        <v>4</v>
      </c>
      <c r="L9" s="174" t="s">
        <v>4</v>
      </c>
      <c r="M9" s="174" t="s">
        <v>4</v>
      </c>
      <c r="N9" s="174" t="s">
        <v>4</v>
      </c>
      <c r="O9" s="174" t="s">
        <v>4</v>
      </c>
      <c r="Q9" s="174" t="s">
        <v>153</v>
      </c>
      <c r="R9" s="174" t="s">
        <v>102</v>
      </c>
      <c r="S9" s="174" t="s">
        <v>102</v>
      </c>
      <c r="T9" s="174" t="s">
        <v>102</v>
      </c>
      <c r="U9" s="174" t="s">
        <v>102</v>
      </c>
      <c r="V9" s="174" t="s">
        <v>102</v>
      </c>
      <c r="W9" s="174" t="s">
        <v>102</v>
      </c>
      <c r="X9" s="174" t="s">
        <v>102</v>
      </c>
      <c r="Y9" s="174" t="s">
        <v>102</v>
      </c>
    </row>
    <row r="10" spans="1:36" ht="33.75" customHeight="1">
      <c r="A10" s="176" t="s">
        <v>3</v>
      </c>
      <c r="C10" s="179" t="s">
        <v>6</v>
      </c>
      <c r="E10" s="179" t="s">
        <v>7</v>
      </c>
      <c r="G10" s="179" t="s">
        <v>8</v>
      </c>
      <c r="I10" s="176" t="s">
        <v>9</v>
      </c>
      <c r="J10" s="176" t="s">
        <v>9</v>
      </c>
      <c r="K10" s="176" t="s">
        <v>9</v>
      </c>
      <c r="M10" s="176" t="s">
        <v>10</v>
      </c>
      <c r="N10" s="176" t="s">
        <v>10</v>
      </c>
      <c r="O10" s="176" t="s">
        <v>10</v>
      </c>
      <c r="Q10" s="179" t="s">
        <v>6</v>
      </c>
      <c r="S10" s="179" t="s">
        <v>11</v>
      </c>
      <c r="U10" s="179" t="s">
        <v>7</v>
      </c>
      <c r="V10" s="179"/>
      <c r="W10" s="179" t="s">
        <v>8</v>
      </c>
      <c r="Y10" s="177" t="s">
        <v>12</v>
      </c>
    </row>
    <row r="11" spans="1:36" ht="60.75" customHeight="1">
      <c r="A11" s="176" t="s">
        <v>3</v>
      </c>
      <c r="C11" s="174" t="s">
        <v>6</v>
      </c>
      <c r="E11" s="174" t="s">
        <v>7</v>
      </c>
      <c r="G11" s="174" t="s">
        <v>8</v>
      </c>
      <c r="I11" s="163" t="s">
        <v>6</v>
      </c>
      <c r="K11" s="163" t="s">
        <v>7</v>
      </c>
      <c r="M11" s="163" t="s">
        <v>6</v>
      </c>
      <c r="O11" s="163" t="s">
        <v>13</v>
      </c>
      <c r="Q11" s="174" t="s">
        <v>6</v>
      </c>
      <c r="S11" s="174" t="s">
        <v>11</v>
      </c>
      <c r="U11" s="174" t="s">
        <v>7</v>
      </c>
      <c r="V11" s="174"/>
      <c r="W11" s="174"/>
      <c r="Y11" s="178" t="s">
        <v>12</v>
      </c>
      <c r="AA11" s="41">
        <v>3801464312929</v>
      </c>
      <c r="AB11" s="51" t="s">
        <v>115</v>
      </c>
    </row>
    <row r="12" spans="1:36" ht="41.25" customHeight="1">
      <c r="A12" s="52" t="s">
        <v>103</v>
      </c>
      <c r="B12" s="53"/>
      <c r="C12" s="54">
        <v>35600000</v>
      </c>
      <c r="D12" s="54"/>
      <c r="E12" s="54">
        <v>152786036671</v>
      </c>
      <c r="F12" s="54"/>
      <c r="G12" s="54">
        <v>138933994680</v>
      </c>
      <c r="H12" s="54"/>
      <c r="I12" s="54">
        <v>2400000</v>
      </c>
      <c r="J12" s="54"/>
      <c r="K12" s="54">
        <v>10397239658</v>
      </c>
      <c r="L12" s="54"/>
      <c r="M12" s="54">
        <v>0</v>
      </c>
      <c r="N12" s="54"/>
      <c r="O12" s="54">
        <v>0</v>
      </c>
      <c r="P12" s="54"/>
      <c r="Q12" s="54">
        <v>38000000</v>
      </c>
      <c r="R12" s="54"/>
      <c r="S12" s="54">
        <v>4600</v>
      </c>
      <c r="T12" s="54"/>
      <c r="U12" s="54">
        <v>163183276329</v>
      </c>
      <c r="V12" s="54"/>
      <c r="W12" s="54">
        <v>173759940000</v>
      </c>
      <c r="Y12" s="55">
        <f>W12/$AA$11</f>
        <v>4.5708686363050255E-2</v>
      </c>
      <c r="AA12" s="56"/>
      <c r="AB12" s="57"/>
      <c r="AC12" s="56"/>
      <c r="AD12" s="58"/>
      <c r="AE12" s="56"/>
      <c r="AF12" s="157"/>
      <c r="AG12" s="57"/>
      <c r="AH12" s="156"/>
      <c r="AI12" s="58"/>
      <c r="AJ12" s="58"/>
    </row>
    <row r="13" spans="1:36" ht="41.25" customHeight="1">
      <c r="A13" s="52" t="s">
        <v>136</v>
      </c>
      <c r="B13" s="53"/>
      <c r="C13" s="54">
        <v>3000000</v>
      </c>
      <c r="D13" s="54"/>
      <c r="E13" s="54">
        <v>19575026754</v>
      </c>
      <c r="F13" s="54"/>
      <c r="G13" s="54">
        <v>20189155500</v>
      </c>
      <c r="H13" s="54"/>
      <c r="I13" s="54">
        <v>7752632</v>
      </c>
      <c r="J13" s="54"/>
      <c r="K13" s="54">
        <v>53622676024</v>
      </c>
      <c r="L13" s="54"/>
      <c r="M13" s="54">
        <v>0</v>
      </c>
      <c r="N13" s="54"/>
      <c r="O13" s="54">
        <v>0</v>
      </c>
      <c r="P13" s="54"/>
      <c r="Q13" s="54">
        <v>10752632</v>
      </c>
      <c r="R13" s="54"/>
      <c r="S13" s="54">
        <v>8220</v>
      </c>
      <c r="T13" s="54"/>
      <c r="U13" s="54">
        <v>73197702778</v>
      </c>
      <c r="V13" s="54"/>
      <c r="W13" s="54">
        <v>87860734561.511993</v>
      </c>
      <c r="Y13" s="55">
        <f t="shared" ref="Y13:Y32" si="0">W13/$AA$11</f>
        <v>2.3112339700965375E-2</v>
      </c>
      <c r="AA13" s="56"/>
      <c r="AB13" s="57"/>
      <c r="AC13" s="56"/>
      <c r="AD13" s="58"/>
      <c r="AE13" s="56"/>
      <c r="AF13" s="157"/>
      <c r="AG13" s="56"/>
      <c r="AH13" s="156"/>
      <c r="AI13" s="58"/>
      <c r="AJ13" s="58"/>
    </row>
    <row r="14" spans="1:36" ht="41.25" customHeight="1">
      <c r="A14" s="52" t="s">
        <v>119</v>
      </c>
      <c r="B14" s="53"/>
      <c r="C14" s="54">
        <v>7000000</v>
      </c>
      <c r="D14" s="54"/>
      <c r="E14" s="54">
        <v>59626807905</v>
      </c>
      <c r="F14" s="54"/>
      <c r="G14" s="54">
        <v>59285142000</v>
      </c>
      <c r="H14" s="54"/>
      <c r="I14" s="54">
        <v>1000000</v>
      </c>
      <c r="J14" s="54"/>
      <c r="K14" s="54">
        <v>9809206988</v>
      </c>
      <c r="L14" s="54"/>
      <c r="M14" s="54">
        <v>0</v>
      </c>
      <c r="N14" s="54"/>
      <c r="O14" s="54">
        <v>0</v>
      </c>
      <c r="P14" s="54"/>
      <c r="Q14" s="54">
        <v>8000000</v>
      </c>
      <c r="R14" s="54"/>
      <c r="S14" s="54">
        <v>11060</v>
      </c>
      <c r="T14" s="54"/>
      <c r="U14" s="54">
        <v>69436014893</v>
      </c>
      <c r="V14" s="54"/>
      <c r="W14" s="54">
        <v>87953544000</v>
      </c>
      <c r="Y14" s="55">
        <f t="shared" si="0"/>
        <v>2.3136753829534822E-2</v>
      </c>
      <c r="AA14" s="56"/>
      <c r="AB14" s="57"/>
      <c r="AC14" s="56"/>
      <c r="AD14" s="58"/>
      <c r="AE14" s="56"/>
      <c r="AF14" s="157"/>
      <c r="AG14" s="56"/>
      <c r="AH14" s="156"/>
      <c r="AI14" s="58"/>
      <c r="AJ14" s="58"/>
    </row>
    <row r="15" spans="1:36" ht="41.25" customHeight="1">
      <c r="A15" s="52" t="s">
        <v>84</v>
      </c>
      <c r="B15" s="53"/>
      <c r="C15" s="54">
        <v>300000</v>
      </c>
      <c r="D15" s="54"/>
      <c r="E15" s="54">
        <v>47523952308</v>
      </c>
      <c r="F15" s="54"/>
      <c r="G15" s="54">
        <v>41872368150</v>
      </c>
      <c r="H15" s="54"/>
      <c r="I15" s="54">
        <v>400000</v>
      </c>
      <c r="J15" s="54"/>
      <c r="K15" s="54">
        <v>66206382509</v>
      </c>
      <c r="L15" s="54"/>
      <c r="M15" s="54">
        <v>0</v>
      </c>
      <c r="N15" s="54"/>
      <c r="O15" s="54">
        <v>0</v>
      </c>
      <c r="P15" s="54"/>
      <c r="Q15" s="54">
        <v>700000</v>
      </c>
      <c r="R15" s="54"/>
      <c r="S15" s="54">
        <v>169590</v>
      </c>
      <c r="T15" s="54"/>
      <c r="U15" s="54">
        <v>113730334817</v>
      </c>
      <c r="V15" s="54"/>
      <c r="W15" s="54">
        <v>118006657650</v>
      </c>
      <c r="Y15" s="55">
        <f t="shared" si="0"/>
        <v>3.104242153442097E-2</v>
      </c>
      <c r="AA15" s="56"/>
      <c r="AB15" s="57"/>
      <c r="AC15" s="56"/>
      <c r="AD15" s="58"/>
      <c r="AE15" s="56"/>
      <c r="AF15" s="157"/>
      <c r="AG15" s="56"/>
      <c r="AH15" s="156"/>
      <c r="AI15" s="58"/>
      <c r="AJ15" s="58"/>
    </row>
    <row r="16" spans="1:36" ht="41.25" customHeight="1">
      <c r="A16" s="52" t="s">
        <v>85</v>
      </c>
      <c r="B16" s="53"/>
      <c r="C16" s="54">
        <v>7200000</v>
      </c>
      <c r="D16" s="54"/>
      <c r="E16" s="54">
        <v>139425361037</v>
      </c>
      <c r="F16" s="54"/>
      <c r="G16" s="54">
        <v>191647273320</v>
      </c>
      <c r="H16" s="54"/>
      <c r="I16" s="54">
        <v>1400000</v>
      </c>
      <c r="J16" s="54"/>
      <c r="K16" s="54">
        <v>39292894934</v>
      </c>
      <c r="L16" s="54"/>
      <c r="M16" s="54">
        <v>0</v>
      </c>
      <c r="N16" s="54"/>
      <c r="O16" s="54">
        <v>0</v>
      </c>
      <c r="P16" s="54"/>
      <c r="Q16" s="54">
        <v>8600000</v>
      </c>
      <c r="R16" s="54"/>
      <c r="S16" s="54">
        <v>32230</v>
      </c>
      <c r="T16" s="54"/>
      <c r="U16" s="54">
        <v>178718255971</v>
      </c>
      <c r="V16" s="54"/>
      <c r="W16" s="54">
        <v>275528790900</v>
      </c>
      <c r="Y16" s="55">
        <f t="shared" si="0"/>
        <v>7.247964684632463E-2</v>
      </c>
      <c r="AA16" s="56"/>
      <c r="AB16" s="57"/>
      <c r="AC16" s="56"/>
      <c r="AD16" s="58"/>
      <c r="AE16" s="56"/>
      <c r="AF16" s="157"/>
      <c r="AG16" s="56"/>
      <c r="AH16" s="156"/>
      <c r="AI16" s="58"/>
      <c r="AJ16" s="58"/>
    </row>
    <row r="17" spans="1:36" ht="41.25" customHeight="1">
      <c r="A17" s="52" t="s">
        <v>93</v>
      </c>
      <c r="B17" s="53"/>
      <c r="C17" s="54">
        <v>3428571</v>
      </c>
      <c r="D17" s="54"/>
      <c r="E17" s="54">
        <v>51448396859</v>
      </c>
      <c r="F17" s="54"/>
      <c r="G17" s="54">
        <v>109743106282.11</v>
      </c>
      <c r="H17" s="54"/>
      <c r="I17" s="54">
        <v>271429</v>
      </c>
      <c r="J17" s="54"/>
      <c r="K17" s="54">
        <v>8889507132</v>
      </c>
      <c r="L17" s="54"/>
      <c r="M17" s="54">
        <v>0</v>
      </c>
      <c r="N17" s="54"/>
      <c r="O17" s="54">
        <v>0</v>
      </c>
      <c r="P17" s="54"/>
      <c r="Q17" s="54">
        <v>3700000</v>
      </c>
      <c r="R17" s="54"/>
      <c r="S17" s="54">
        <v>33550</v>
      </c>
      <c r="T17" s="54"/>
      <c r="U17" s="54">
        <v>60337903991</v>
      </c>
      <c r="V17" s="54"/>
      <c r="W17" s="54">
        <v>123396396750</v>
      </c>
      <c r="Y17" s="55">
        <f t="shared" si="0"/>
        <v>3.2460227583965925E-2</v>
      </c>
      <c r="AA17" s="56"/>
      <c r="AB17" s="57"/>
      <c r="AC17" s="56"/>
      <c r="AD17" s="58"/>
      <c r="AE17" s="56"/>
      <c r="AF17" s="157"/>
      <c r="AG17" s="56"/>
      <c r="AH17" s="156"/>
      <c r="AI17" s="58"/>
      <c r="AJ17" s="58"/>
    </row>
    <row r="18" spans="1:36" ht="41.25" customHeight="1">
      <c r="A18" s="52" t="s">
        <v>117</v>
      </c>
      <c r="B18" s="53"/>
      <c r="C18" s="54">
        <v>9300000</v>
      </c>
      <c r="D18" s="54"/>
      <c r="E18" s="54">
        <v>184445717066</v>
      </c>
      <c r="F18" s="54"/>
      <c r="G18" s="54">
        <v>289820247750</v>
      </c>
      <c r="H18" s="54"/>
      <c r="I18" s="54">
        <v>100000</v>
      </c>
      <c r="J18" s="54"/>
      <c r="K18" s="54">
        <v>3083088762</v>
      </c>
      <c r="L18" s="54"/>
      <c r="M18" s="54">
        <v>0</v>
      </c>
      <c r="N18" s="54"/>
      <c r="O18" s="54">
        <v>0</v>
      </c>
      <c r="P18" s="54"/>
      <c r="Q18" s="54">
        <v>9400000</v>
      </c>
      <c r="R18" s="54"/>
      <c r="S18" s="54">
        <v>32850</v>
      </c>
      <c r="T18" s="54"/>
      <c r="U18" s="54">
        <v>187528805828</v>
      </c>
      <c r="V18" s="54"/>
      <c r="W18" s="54">
        <v>306952699500</v>
      </c>
      <c r="Y18" s="55">
        <f t="shared" si="0"/>
        <v>8.0745911110104623E-2</v>
      </c>
      <c r="AA18" s="160"/>
      <c r="AB18" s="57"/>
      <c r="AC18" s="56"/>
      <c r="AD18" s="58"/>
      <c r="AE18" s="56"/>
      <c r="AF18" s="157"/>
      <c r="AG18" s="57"/>
      <c r="AH18" s="156"/>
      <c r="AI18" s="58"/>
      <c r="AJ18" s="58"/>
    </row>
    <row r="19" spans="1:36" ht="41.25" customHeight="1">
      <c r="A19" s="52" t="s">
        <v>148</v>
      </c>
      <c r="B19" s="53"/>
      <c r="C19" s="54">
        <v>500000</v>
      </c>
      <c r="D19" s="54"/>
      <c r="E19" s="54">
        <v>23682262331</v>
      </c>
      <c r="F19" s="54"/>
      <c r="G19" s="54">
        <v>22291571250</v>
      </c>
      <c r="H19" s="54"/>
      <c r="I19" s="54">
        <v>0</v>
      </c>
      <c r="J19" s="54"/>
      <c r="K19" s="54">
        <v>0</v>
      </c>
      <c r="L19" s="54"/>
      <c r="M19" s="54">
        <v>0</v>
      </c>
      <c r="N19" s="54"/>
      <c r="O19" s="54">
        <v>0</v>
      </c>
      <c r="P19" s="54"/>
      <c r="Q19" s="54">
        <v>500000</v>
      </c>
      <c r="R19" s="54"/>
      <c r="S19" s="54">
        <v>56300</v>
      </c>
      <c r="T19" s="54"/>
      <c r="U19" s="54">
        <v>23682262331</v>
      </c>
      <c r="V19" s="54"/>
      <c r="W19" s="54">
        <v>27982507500</v>
      </c>
      <c r="Y19" s="55">
        <f t="shared" si="0"/>
        <v>7.3609812421044892E-3</v>
      </c>
      <c r="AA19" s="56"/>
      <c r="AB19" s="57"/>
      <c r="AC19" s="56"/>
      <c r="AD19" s="58"/>
      <c r="AE19" s="57"/>
      <c r="AF19" s="157"/>
      <c r="AG19" s="56"/>
      <c r="AH19" s="156"/>
      <c r="AI19" s="58"/>
      <c r="AJ19" s="58"/>
    </row>
    <row r="20" spans="1:36" ht="41.25" customHeight="1">
      <c r="A20" s="52" t="s">
        <v>112</v>
      </c>
      <c r="B20" s="53"/>
      <c r="C20" s="54">
        <v>1571429</v>
      </c>
      <c r="D20" s="54"/>
      <c r="E20" s="54">
        <v>8586991660</v>
      </c>
      <c r="F20" s="54"/>
      <c r="G20" s="54">
        <v>7323026340.0455999</v>
      </c>
      <c r="H20" s="54"/>
      <c r="I20" s="54">
        <v>20428572</v>
      </c>
      <c r="J20" s="54"/>
      <c r="K20" s="54">
        <v>119126660283</v>
      </c>
      <c r="L20" s="54"/>
      <c r="M20" s="54">
        <v>0</v>
      </c>
      <c r="N20" s="54"/>
      <c r="O20" s="54">
        <v>0</v>
      </c>
      <c r="P20" s="54"/>
      <c r="Q20" s="54">
        <v>22000001</v>
      </c>
      <c r="R20" s="54"/>
      <c r="S20" s="54">
        <v>6250</v>
      </c>
      <c r="T20" s="54"/>
      <c r="U20" s="54">
        <v>127713651943</v>
      </c>
      <c r="V20" s="54"/>
      <c r="W20" s="54">
        <v>136681881212.813</v>
      </c>
      <c r="Y20" s="55">
        <f t="shared" si="0"/>
        <v>3.5955060987406882E-2</v>
      </c>
      <c r="AA20" s="56"/>
      <c r="AB20" s="57"/>
      <c r="AC20" s="56"/>
      <c r="AD20" s="58"/>
      <c r="AE20" s="56"/>
      <c r="AF20" s="157"/>
      <c r="AG20" s="56"/>
      <c r="AH20" s="156"/>
      <c r="AI20" s="58"/>
      <c r="AJ20" s="58"/>
    </row>
    <row r="21" spans="1:36" ht="41.25" customHeight="1">
      <c r="A21" s="52" t="s">
        <v>142</v>
      </c>
      <c r="B21" s="53"/>
      <c r="C21" s="54">
        <v>100000</v>
      </c>
      <c r="D21" s="54"/>
      <c r="E21" s="54">
        <v>2081733412</v>
      </c>
      <c r="F21" s="54"/>
      <c r="G21" s="54">
        <v>2887715250</v>
      </c>
      <c r="H21" s="54"/>
      <c r="I21" s="54">
        <v>0</v>
      </c>
      <c r="J21" s="54"/>
      <c r="K21" s="54">
        <v>0</v>
      </c>
      <c r="L21" s="54"/>
      <c r="M21" s="54">
        <v>0</v>
      </c>
      <c r="N21" s="54"/>
      <c r="O21" s="54">
        <v>0</v>
      </c>
      <c r="P21" s="54"/>
      <c r="Q21" s="54">
        <v>100000</v>
      </c>
      <c r="R21" s="54"/>
      <c r="S21" s="54">
        <v>29050</v>
      </c>
      <c r="T21" s="54"/>
      <c r="U21" s="54">
        <v>2081733412</v>
      </c>
      <c r="V21" s="54"/>
      <c r="W21" s="54">
        <v>2887715250</v>
      </c>
      <c r="Y21" s="55">
        <f t="shared" si="0"/>
        <v>7.5963234487792331E-4</v>
      </c>
      <c r="AA21" s="56"/>
      <c r="AB21" s="57"/>
      <c r="AC21" s="56"/>
      <c r="AD21" s="58"/>
      <c r="AE21" s="56"/>
      <c r="AF21" s="157"/>
      <c r="AG21" s="56"/>
      <c r="AH21" s="156"/>
      <c r="AI21" s="58"/>
      <c r="AJ21" s="58"/>
    </row>
    <row r="22" spans="1:36" ht="41.25" customHeight="1">
      <c r="A22" s="52" t="s">
        <v>134</v>
      </c>
      <c r="B22" s="53"/>
      <c r="C22" s="54">
        <v>42000000</v>
      </c>
      <c r="D22" s="54"/>
      <c r="E22" s="54">
        <v>38517856335</v>
      </c>
      <c r="F22" s="54"/>
      <c r="G22" s="54">
        <v>39370344300</v>
      </c>
      <c r="H22" s="54"/>
      <c r="I22" s="54">
        <v>18000000</v>
      </c>
      <c r="J22" s="54"/>
      <c r="K22" s="54">
        <v>20982653513</v>
      </c>
      <c r="L22" s="54"/>
      <c r="M22" s="54">
        <v>0</v>
      </c>
      <c r="N22" s="54"/>
      <c r="O22" s="54">
        <v>0</v>
      </c>
      <c r="P22" s="54"/>
      <c r="Q22" s="54">
        <v>60000000</v>
      </c>
      <c r="R22" s="54"/>
      <c r="S22" s="54">
        <v>1294</v>
      </c>
      <c r="T22" s="54"/>
      <c r="U22" s="54">
        <v>59500509848</v>
      </c>
      <c r="V22" s="54"/>
      <c r="W22" s="54">
        <v>77178042000</v>
      </c>
      <c r="Y22" s="55">
        <f t="shared" si="0"/>
        <v>2.0302187695807907E-2</v>
      </c>
      <c r="AA22" s="56"/>
      <c r="AB22" s="57"/>
      <c r="AC22" s="56"/>
      <c r="AD22" s="58"/>
      <c r="AE22" s="56"/>
      <c r="AF22" s="157"/>
      <c r="AG22" s="56"/>
      <c r="AH22" s="156"/>
      <c r="AI22" s="58"/>
      <c r="AJ22" s="58"/>
    </row>
    <row r="23" spans="1:36" ht="41.25" customHeight="1">
      <c r="A23" s="52" t="s">
        <v>87</v>
      </c>
      <c r="B23" s="53"/>
      <c r="C23" s="54">
        <v>3000000</v>
      </c>
      <c r="D23" s="54"/>
      <c r="E23" s="54">
        <v>65917757776</v>
      </c>
      <c r="F23" s="54"/>
      <c r="G23" s="54">
        <v>69036772500</v>
      </c>
      <c r="H23" s="54"/>
      <c r="I23" s="54">
        <v>0</v>
      </c>
      <c r="J23" s="54"/>
      <c r="K23" s="54">
        <v>0</v>
      </c>
      <c r="L23" s="54"/>
      <c r="M23" s="54">
        <v>0</v>
      </c>
      <c r="N23" s="54"/>
      <c r="O23" s="54">
        <v>0</v>
      </c>
      <c r="P23" s="54"/>
      <c r="Q23" s="54">
        <v>3000000</v>
      </c>
      <c r="R23" s="54"/>
      <c r="S23" s="54">
        <v>27520</v>
      </c>
      <c r="T23" s="54"/>
      <c r="U23" s="54">
        <v>65917757776</v>
      </c>
      <c r="V23" s="54"/>
      <c r="W23" s="54">
        <v>82068768000</v>
      </c>
      <c r="Y23" s="55">
        <f t="shared" si="0"/>
        <v>2.1588725092296507E-2</v>
      </c>
      <c r="AA23" s="161"/>
      <c r="AB23" s="57"/>
      <c r="AC23" s="56"/>
      <c r="AD23" s="58"/>
      <c r="AE23" s="56"/>
      <c r="AF23" s="157"/>
      <c r="AG23" s="56"/>
      <c r="AH23" s="156"/>
      <c r="AI23" s="58"/>
      <c r="AJ23" s="58"/>
    </row>
    <row r="24" spans="1:36" ht="41.25" customHeight="1">
      <c r="A24" s="52" t="s">
        <v>88</v>
      </c>
      <c r="B24" s="53"/>
      <c r="C24" s="54">
        <v>9000000</v>
      </c>
      <c r="D24" s="54"/>
      <c r="E24" s="54">
        <v>118028939843</v>
      </c>
      <c r="F24" s="54"/>
      <c r="G24" s="54">
        <v>156205017000</v>
      </c>
      <c r="H24" s="54"/>
      <c r="I24" s="54">
        <v>4500000</v>
      </c>
      <c r="J24" s="54"/>
      <c r="K24" s="54">
        <v>93163342983</v>
      </c>
      <c r="L24" s="54"/>
      <c r="M24" s="54">
        <v>0</v>
      </c>
      <c r="N24" s="54"/>
      <c r="O24" s="54">
        <v>0</v>
      </c>
      <c r="P24" s="54"/>
      <c r="Q24" s="54">
        <v>13500000</v>
      </c>
      <c r="R24" s="54"/>
      <c r="S24" s="54">
        <v>25400</v>
      </c>
      <c r="T24" s="54"/>
      <c r="U24" s="54">
        <v>211192282826</v>
      </c>
      <c r="V24" s="54"/>
      <c r="W24" s="54">
        <v>340859745000</v>
      </c>
      <c r="Y24" s="55">
        <f t="shared" si="0"/>
        <v>8.9665380743077422E-2</v>
      </c>
      <c r="AA24" s="56"/>
      <c r="AB24" s="57"/>
      <c r="AC24" s="56"/>
      <c r="AD24" s="58"/>
      <c r="AE24" s="56"/>
      <c r="AF24" s="157"/>
      <c r="AG24" s="56"/>
      <c r="AH24" s="156"/>
      <c r="AI24" s="58"/>
      <c r="AJ24" s="58"/>
    </row>
    <row r="25" spans="1:36" ht="41.25" customHeight="1">
      <c r="A25" s="52" t="s">
        <v>89</v>
      </c>
      <c r="B25" s="53"/>
      <c r="C25" s="54">
        <v>10000000</v>
      </c>
      <c r="D25" s="54"/>
      <c r="E25" s="54">
        <v>192597388916</v>
      </c>
      <c r="F25" s="54"/>
      <c r="G25" s="54">
        <v>314616825000</v>
      </c>
      <c r="H25" s="54"/>
      <c r="I25" s="54">
        <v>0</v>
      </c>
      <c r="J25" s="54"/>
      <c r="K25" s="54">
        <v>0</v>
      </c>
      <c r="L25" s="54"/>
      <c r="M25" s="54">
        <v>-500000</v>
      </c>
      <c r="N25" s="54"/>
      <c r="O25" s="54">
        <v>22224969944</v>
      </c>
      <c r="P25" s="54"/>
      <c r="Q25" s="54">
        <v>9500000</v>
      </c>
      <c r="R25" s="54"/>
      <c r="S25" s="54">
        <v>49990</v>
      </c>
      <c r="T25" s="54"/>
      <c r="U25" s="54">
        <v>182967519471</v>
      </c>
      <c r="V25" s="54"/>
      <c r="W25" s="54">
        <v>472079315250</v>
      </c>
      <c r="Y25" s="55">
        <f t="shared" si="0"/>
        <v>0.12418354517874361</v>
      </c>
      <c r="AA25" s="56"/>
      <c r="AB25" s="57"/>
      <c r="AC25" s="56"/>
      <c r="AD25" s="58"/>
      <c r="AE25" s="56"/>
      <c r="AF25" s="157"/>
      <c r="AG25" s="56"/>
      <c r="AH25" s="156"/>
      <c r="AI25" s="58"/>
      <c r="AJ25" s="58"/>
    </row>
    <row r="26" spans="1:36" ht="41.25" customHeight="1">
      <c r="A26" s="52" t="s">
        <v>100</v>
      </c>
      <c r="B26" s="53"/>
      <c r="C26" s="54">
        <v>4000000</v>
      </c>
      <c r="D26" s="54"/>
      <c r="E26" s="54">
        <v>80836873527</v>
      </c>
      <c r="F26" s="54"/>
      <c r="G26" s="54">
        <v>79007094000</v>
      </c>
      <c r="H26" s="54"/>
      <c r="I26" s="54">
        <v>0</v>
      </c>
      <c r="J26" s="54"/>
      <c r="K26" s="54">
        <v>0</v>
      </c>
      <c r="L26" s="54"/>
      <c r="M26" s="54">
        <v>-700000</v>
      </c>
      <c r="N26" s="54"/>
      <c r="O26" s="54">
        <v>15834293936</v>
      </c>
      <c r="P26" s="54"/>
      <c r="Q26" s="54">
        <v>3300000</v>
      </c>
      <c r="R26" s="54"/>
      <c r="S26" s="54">
        <v>32410</v>
      </c>
      <c r="T26" s="54"/>
      <c r="U26" s="54">
        <v>66690420662</v>
      </c>
      <c r="V26" s="54"/>
      <c r="W26" s="54">
        <v>106316629650</v>
      </c>
      <c r="Y26" s="55">
        <f t="shared" si="0"/>
        <v>2.7967283367204315E-2</v>
      </c>
      <c r="AA26" s="56"/>
      <c r="AB26" s="57"/>
      <c r="AC26" s="56"/>
      <c r="AD26" s="58"/>
      <c r="AE26" s="56"/>
      <c r="AF26" s="157"/>
      <c r="AG26" s="56"/>
      <c r="AH26" s="156"/>
      <c r="AI26" s="58"/>
      <c r="AJ26" s="58"/>
    </row>
    <row r="27" spans="1:36" ht="41.25" customHeight="1">
      <c r="A27" s="52" t="s">
        <v>120</v>
      </c>
      <c r="B27" s="53"/>
      <c r="C27" s="54">
        <v>6700000</v>
      </c>
      <c r="D27" s="54"/>
      <c r="E27" s="54">
        <v>148548598950</v>
      </c>
      <c r="F27" s="54"/>
      <c r="G27" s="54">
        <v>178491618000</v>
      </c>
      <c r="H27" s="54"/>
      <c r="I27" s="54">
        <v>806250</v>
      </c>
      <c r="J27" s="54"/>
      <c r="K27" s="54">
        <v>24989638948</v>
      </c>
      <c r="L27" s="54"/>
      <c r="M27" s="54">
        <v>-6250</v>
      </c>
      <c r="N27" s="54"/>
      <c r="O27" s="54">
        <v>212913086</v>
      </c>
      <c r="P27" s="54"/>
      <c r="Q27" s="54">
        <v>7500000</v>
      </c>
      <c r="R27" s="54"/>
      <c r="S27" s="54">
        <v>35650</v>
      </c>
      <c r="T27" s="54"/>
      <c r="U27" s="54">
        <v>173393743112</v>
      </c>
      <c r="V27" s="54"/>
      <c r="W27" s="54">
        <v>265784118750</v>
      </c>
      <c r="Y27" s="55">
        <f t="shared" si="0"/>
        <v>6.991624723295517E-2</v>
      </c>
      <c r="AA27" s="56"/>
      <c r="AB27" s="57"/>
      <c r="AC27" s="56"/>
      <c r="AD27" s="58"/>
      <c r="AE27" s="56"/>
      <c r="AF27" s="157"/>
      <c r="AG27" s="56"/>
      <c r="AH27" s="156"/>
      <c r="AI27" s="58"/>
      <c r="AJ27" s="58"/>
    </row>
    <row r="28" spans="1:36" ht="41.25" customHeight="1">
      <c r="A28" s="52" t="s">
        <v>124</v>
      </c>
      <c r="B28" s="53"/>
      <c r="C28" s="54">
        <v>4700000</v>
      </c>
      <c r="D28" s="54"/>
      <c r="E28" s="54">
        <v>63325466647</v>
      </c>
      <c r="F28" s="54"/>
      <c r="G28" s="54">
        <v>67510905750</v>
      </c>
      <c r="H28" s="54"/>
      <c r="I28" s="54">
        <v>4750000</v>
      </c>
      <c r="J28" s="54"/>
      <c r="K28" s="54">
        <v>89007102569</v>
      </c>
      <c r="L28" s="54"/>
      <c r="M28" s="54">
        <v>0</v>
      </c>
      <c r="N28" s="54"/>
      <c r="O28" s="54">
        <v>0</v>
      </c>
      <c r="P28" s="54"/>
      <c r="Q28" s="54">
        <v>9450000</v>
      </c>
      <c r="R28" s="54"/>
      <c r="S28" s="54">
        <v>20850</v>
      </c>
      <c r="T28" s="54"/>
      <c r="U28" s="54">
        <v>152332569216</v>
      </c>
      <c r="V28" s="54"/>
      <c r="W28" s="54">
        <v>195860156625</v>
      </c>
      <c r="Y28" s="55">
        <f t="shared" si="0"/>
        <v>5.1522292596268303E-2</v>
      </c>
      <c r="AA28" s="56"/>
      <c r="AB28" s="57"/>
      <c r="AC28" s="56"/>
      <c r="AD28" s="58"/>
      <c r="AE28" s="56"/>
      <c r="AF28" s="157"/>
      <c r="AG28" s="56"/>
      <c r="AH28" s="156"/>
      <c r="AI28" s="58"/>
      <c r="AJ28" s="58"/>
    </row>
    <row r="29" spans="1:36" ht="41.25" customHeight="1">
      <c r="A29" s="52" t="s">
        <v>150</v>
      </c>
      <c r="B29" s="53"/>
      <c r="C29" s="54">
        <v>5000000</v>
      </c>
      <c r="D29" s="54"/>
      <c r="E29" s="54">
        <v>30260818619</v>
      </c>
      <c r="F29" s="54"/>
      <c r="G29" s="54">
        <v>31909005000</v>
      </c>
      <c r="H29" s="54"/>
      <c r="I29" s="54">
        <v>25188679</v>
      </c>
      <c r="J29" s="54"/>
      <c r="K29" s="54">
        <v>126851568856</v>
      </c>
      <c r="L29" s="54"/>
      <c r="M29" s="54">
        <v>0</v>
      </c>
      <c r="N29" s="54"/>
      <c r="O29" s="54">
        <v>0</v>
      </c>
      <c r="P29" s="54"/>
      <c r="Q29" s="54">
        <v>30188679</v>
      </c>
      <c r="R29" s="54"/>
      <c r="S29" s="54">
        <v>5890</v>
      </c>
      <c r="T29" s="54"/>
      <c r="U29" s="54">
        <v>157112387475</v>
      </c>
      <c r="V29" s="54"/>
      <c r="W29" s="54">
        <v>176753341960.10501</v>
      </c>
      <c r="Y29" s="55">
        <f>W29/$AA$11</f>
        <v>4.6496120286847534E-2</v>
      </c>
      <c r="AA29" s="56"/>
      <c r="AB29" s="57"/>
      <c r="AC29" s="56"/>
      <c r="AD29" s="58"/>
      <c r="AE29" s="56"/>
      <c r="AF29" s="157"/>
      <c r="AG29" s="56"/>
      <c r="AH29" s="156"/>
      <c r="AI29" s="58"/>
      <c r="AJ29" s="58"/>
    </row>
    <row r="30" spans="1:36" ht="41.25" customHeight="1">
      <c r="A30" s="52" t="s">
        <v>91</v>
      </c>
      <c r="B30" s="53"/>
      <c r="C30" s="54">
        <v>10400000</v>
      </c>
      <c r="D30" s="54"/>
      <c r="E30" s="54">
        <v>165244280258</v>
      </c>
      <c r="F30" s="54"/>
      <c r="G30" s="54">
        <v>140701813200</v>
      </c>
      <c r="H30" s="54"/>
      <c r="I30" s="54">
        <v>0</v>
      </c>
      <c r="J30" s="54"/>
      <c r="K30" s="54">
        <v>0</v>
      </c>
      <c r="L30" s="54"/>
      <c r="M30" s="54">
        <v>0</v>
      </c>
      <c r="N30" s="54"/>
      <c r="O30" s="54">
        <v>0</v>
      </c>
      <c r="P30" s="54"/>
      <c r="Q30" s="54">
        <v>10400000</v>
      </c>
      <c r="R30" s="54"/>
      <c r="S30" s="54">
        <v>17040</v>
      </c>
      <c r="T30" s="54"/>
      <c r="U30" s="54">
        <v>165244280258</v>
      </c>
      <c r="V30" s="54"/>
      <c r="W30" s="54">
        <v>176161564800</v>
      </c>
      <c r="Y30" s="55"/>
      <c r="AA30" s="56"/>
      <c r="AB30" s="57"/>
      <c r="AC30" s="56"/>
      <c r="AD30" s="58"/>
      <c r="AE30" s="56"/>
      <c r="AF30" s="157"/>
      <c r="AG30" s="56"/>
      <c r="AH30" s="156"/>
      <c r="AI30" s="58"/>
      <c r="AJ30" s="58"/>
    </row>
    <row r="31" spans="1:36" ht="41.25" customHeight="1">
      <c r="A31" s="52" t="s">
        <v>92</v>
      </c>
      <c r="B31" s="53"/>
      <c r="C31" s="54">
        <v>0</v>
      </c>
      <c r="D31" s="54"/>
      <c r="E31" s="54">
        <v>0</v>
      </c>
      <c r="F31" s="54"/>
      <c r="G31" s="54">
        <v>0</v>
      </c>
      <c r="H31" s="54"/>
      <c r="I31" s="54">
        <v>12000000</v>
      </c>
      <c r="J31" s="54"/>
      <c r="K31" s="54">
        <v>39736841471</v>
      </c>
      <c r="L31" s="54"/>
      <c r="M31" s="54">
        <v>0</v>
      </c>
      <c r="N31" s="54"/>
      <c r="O31" s="54">
        <v>0</v>
      </c>
      <c r="P31" s="54"/>
      <c r="Q31" s="54">
        <v>12000000</v>
      </c>
      <c r="R31" s="54"/>
      <c r="S31" s="54">
        <v>3387</v>
      </c>
      <c r="T31" s="54"/>
      <c r="U31" s="54">
        <v>39736841471</v>
      </c>
      <c r="V31" s="54"/>
      <c r="W31" s="54">
        <v>40402168200</v>
      </c>
      <c r="Y31" s="55"/>
      <c r="AA31" s="56"/>
      <c r="AB31" s="57"/>
      <c r="AC31" s="56"/>
      <c r="AD31" s="58"/>
      <c r="AE31" s="56"/>
      <c r="AF31" s="157"/>
      <c r="AG31" s="56"/>
      <c r="AH31" s="156"/>
      <c r="AI31" s="58"/>
      <c r="AJ31" s="58"/>
    </row>
    <row r="32" spans="1:36" ht="41.25" customHeight="1">
      <c r="A32" s="52" t="s">
        <v>157</v>
      </c>
      <c r="B32" s="53"/>
      <c r="C32" s="54">
        <v>0</v>
      </c>
      <c r="D32" s="54"/>
      <c r="E32" s="54">
        <v>0</v>
      </c>
      <c r="F32" s="54"/>
      <c r="G32" s="54">
        <v>0</v>
      </c>
      <c r="H32" s="54"/>
      <c r="I32" s="54">
        <v>5000000</v>
      </c>
      <c r="J32" s="54"/>
      <c r="K32" s="54">
        <v>84822807081</v>
      </c>
      <c r="L32" s="54"/>
      <c r="M32" s="54">
        <v>0</v>
      </c>
      <c r="N32" s="54"/>
      <c r="O32" s="54">
        <v>0</v>
      </c>
      <c r="P32" s="54"/>
      <c r="Q32" s="54">
        <v>5000000</v>
      </c>
      <c r="R32" s="54"/>
      <c r="S32" s="54">
        <v>18470</v>
      </c>
      <c r="T32" s="54"/>
      <c r="U32" s="54">
        <v>84822807081</v>
      </c>
      <c r="V32" s="54"/>
      <c r="W32" s="54">
        <v>91800517500</v>
      </c>
      <c r="Y32" s="55">
        <f t="shared" si="0"/>
        <v>2.4148725318236221E-2</v>
      </c>
      <c r="AA32" s="56"/>
      <c r="AB32" s="56"/>
      <c r="AC32" s="56"/>
      <c r="AD32" s="58"/>
      <c r="AE32" s="56"/>
      <c r="AF32" s="157"/>
      <c r="AG32" s="57"/>
      <c r="AH32" s="156"/>
      <c r="AI32" s="58"/>
      <c r="AJ32" s="58"/>
    </row>
    <row r="33" spans="4:25" ht="41.25" customHeight="1" thickBot="1">
      <c r="D33" s="60"/>
      <c r="E33" s="61">
        <f>SUM(E12:E32)</f>
        <v>1592460266874</v>
      </c>
      <c r="F33" s="60"/>
      <c r="G33" s="61">
        <f>SUM(G12:G32)</f>
        <v>1960842995272.1558</v>
      </c>
      <c r="H33" s="60"/>
      <c r="I33" s="62"/>
      <c r="J33" s="60"/>
      <c r="K33" s="61">
        <f>SUM(K12:K32)</f>
        <v>789981611711</v>
      </c>
      <c r="L33" s="60"/>
      <c r="M33" s="62"/>
      <c r="N33" s="60"/>
      <c r="O33" s="61">
        <f>SUM(O12:O32)</f>
        <v>38272176966</v>
      </c>
      <c r="P33" s="60"/>
      <c r="Q33" s="63"/>
      <c r="T33" s="60"/>
      <c r="U33" s="61">
        <f>SUM(U12:U32)</f>
        <v>2358521061489</v>
      </c>
      <c r="V33" s="60"/>
      <c r="W33" s="61">
        <f>SUM(W12:W32)</f>
        <v>3366275235059.4302</v>
      </c>
      <c r="Y33" s="31">
        <f>SUM(Y12:Y32)</f>
        <v>0.82855216905419282</v>
      </c>
    </row>
    <row r="34" spans="4:25" ht="41.25" customHeight="1" thickTop="1">
      <c r="E34" s="64"/>
      <c r="G34" s="64"/>
      <c r="I34" s="62"/>
      <c r="K34" s="57"/>
      <c r="O34" s="57"/>
      <c r="V34" s="64"/>
    </row>
    <row r="35" spans="4:25" ht="41.25" customHeight="1">
      <c r="E35" s="57"/>
      <c r="I35" s="62"/>
      <c r="K35" s="64"/>
      <c r="O35" s="64"/>
      <c r="V35" s="57"/>
    </row>
    <row r="36" spans="4:25">
      <c r="E36" s="64"/>
      <c r="O36" s="57"/>
      <c r="U36" s="57"/>
      <c r="W36" s="57"/>
    </row>
    <row r="37" spans="4:25">
      <c r="G37" s="57"/>
      <c r="K37" s="58"/>
      <c r="M37" s="62"/>
      <c r="O37" s="57"/>
      <c r="Q37" s="62"/>
      <c r="U37" s="57"/>
      <c r="W37" s="57"/>
    </row>
    <row r="38" spans="4:25">
      <c r="G38" s="64"/>
      <c r="K38" s="57"/>
      <c r="O38" s="57"/>
      <c r="U38" s="57"/>
      <c r="W38" s="57"/>
    </row>
    <row r="39" spans="4:25">
      <c r="U39" s="57"/>
    </row>
    <row r="40" spans="4:25">
      <c r="U40" s="57"/>
    </row>
  </sheetData>
  <mergeCells count="18"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</mergeCells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Q9" sqref="Q9"/>
    </sheetView>
  </sheetViews>
  <sheetFormatPr defaultColWidth="9.140625" defaultRowHeight="24.75"/>
  <cols>
    <col min="1" max="1" width="27" style="65" bestFit="1" customWidth="1"/>
    <col min="2" max="2" width="1" style="65" customWidth="1"/>
    <col min="3" max="3" width="31.42578125" style="65" customWidth="1"/>
    <col min="4" max="4" width="3" style="65" customWidth="1"/>
    <col min="5" max="5" width="20.5703125" style="65" customWidth="1"/>
    <col min="6" max="6" width="1" style="65" customWidth="1"/>
    <col min="7" max="7" width="16.5703125" style="67" customWidth="1"/>
    <col min="8" max="8" width="2.28515625" style="65" customWidth="1"/>
    <col min="9" max="9" width="9" style="65" customWidth="1"/>
    <col min="10" max="10" width="1" style="65" customWidth="1"/>
    <col min="11" max="11" width="22.85546875" style="65" bestFit="1" customWidth="1"/>
    <col min="12" max="12" width="1" style="65" customWidth="1"/>
    <col min="13" max="13" width="23.5703125" style="65" bestFit="1" customWidth="1"/>
    <col min="14" max="14" width="1" style="65" customWidth="1"/>
    <col min="15" max="15" width="23" style="65" bestFit="1" customWidth="1"/>
    <col min="16" max="16" width="1" style="65" customWidth="1"/>
    <col min="17" max="17" width="23.85546875" style="65" bestFit="1" customWidth="1"/>
    <col min="18" max="18" width="1" style="65" customWidth="1"/>
    <col min="19" max="19" width="15.85546875" style="67" customWidth="1"/>
    <col min="20" max="20" width="1" style="65" customWidth="1"/>
    <col min="21" max="21" width="13.85546875" style="65" bestFit="1" customWidth="1"/>
    <col min="22" max="22" width="9.140625" style="65"/>
    <col min="23" max="23" width="13.85546875" style="65" bestFit="1" customWidth="1"/>
    <col min="24" max="24" width="9.140625" style="65"/>
    <col min="25" max="25" width="13.85546875" style="65" bestFit="1" customWidth="1"/>
    <col min="26" max="26" width="9.140625" style="65"/>
    <col min="27" max="27" width="13.85546875" style="65" bestFit="1" customWidth="1"/>
    <col min="28" max="16384" width="9.140625" style="65"/>
  </cols>
  <sheetData>
    <row r="2" spans="1:28" ht="26.25">
      <c r="D2" s="66"/>
      <c r="E2" s="180" t="s">
        <v>67</v>
      </c>
      <c r="F2" s="180" t="s">
        <v>0</v>
      </c>
      <c r="G2" s="180" t="s">
        <v>0</v>
      </c>
      <c r="H2" s="180" t="s">
        <v>0</v>
      </c>
      <c r="I2" s="180"/>
      <c r="J2" s="180"/>
      <c r="K2" s="180"/>
      <c r="L2" s="180"/>
      <c r="M2" s="180"/>
    </row>
    <row r="3" spans="1:28" ht="26.25">
      <c r="D3" s="66"/>
      <c r="E3" s="180" t="s">
        <v>1</v>
      </c>
      <c r="F3" s="180" t="s">
        <v>1</v>
      </c>
      <c r="G3" s="180" t="s">
        <v>1</v>
      </c>
      <c r="H3" s="180" t="s">
        <v>1</v>
      </c>
      <c r="I3" s="180"/>
      <c r="J3" s="180"/>
      <c r="K3" s="180"/>
      <c r="L3" s="180"/>
      <c r="M3" s="180"/>
    </row>
    <row r="4" spans="1:28" ht="26.25">
      <c r="D4" s="66"/>
      <c r="E4" s="180" t="str">
        <f>سهام!A4</f>
        <v>برای ماه منتهی به 1401/12/29</v>
      </c>
      <c r="F4" s="180" t="s">
        <v>2</v>
      </c>
      <c r="G4" s="180" t="s">
        <v>2</v>
      </c>
      <c r="H4" s="180" t="s">
        <v>2</v>
      </c>
      <c r="I4" s="180"/>
      <c r="J4" s="180"/>
      <c r="K4" s="180"/>
      <c r="L4" s="180"/>
      <c r="M4" s="180"/>
    </row>
    <row r="5" spans="1:28" ht="33.75">
      <c r="A5" s="182" t="s">
        <v>70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</row>
    <row r="6" spans="1:28" ht="27" thickBot="1">
      <c r="A6" s="180" t="s">
        <v>17</v>
      </c>
      <c r="C6" s="181" t="s">
        <v>18</v>
      </c>
      <c r="D6" s="181" t="s">
        <v>18</v>
      </c>
      <c r="E6" s="181" t="s">
        <v>18</v>
      </c>
      <c r="F6" s="181" t="s">
        <v>18</v>
      </c>
      <c r="G6" s="181" t="s">
        <v>18</v>
      </c>
      <c r="H6" s="181" t="s">
        <v>18</v>
      </c>
      <c r="I6" s="181" t="s">
        <v>18</v>
      </c>
      <c r="K6" s="165" t="str">
        <f>سهام!C9</f>
        <v>1401/11/30</v>
      </c>
      <c r="M6" s="181" t="s">
        <v>4</v>
      </c>
      <c r="N6" s="181" t="s">
        <v>4</v>
      </c>
      <c r="O6" s="181" t="s">
        <v>4</v>
      </c>
      <c r="Q6" s="181" t="str">
        <f>سهام!Q9</f>
        <v>1401/12/29</v>
      </c>
      <c r="R6" s="181" t="s">
        <v>5</v>
      </c>
      <c r="S6" s="181" t="s">
        <v>5</v>
      </c>
    </row>
    <row r="7" spans="1:28" ht="52.5">
      <c r="A7" s="180" t="s">
        <v>17</v>
      </c>
      <c r="C7" s="164" t="s">
        <v>19</v>
      </c>
      <c r="E7" s="164" t="s">
        <v>20</v>
      </c>
      <c r="G7" s="164" t="s">
        <v>21</v>
      </c>
      <c r="I7" s="164" t="s">
        <v>15</v>
      </c>
      <c r="K7" s="164" t="s">
        <v>22</v>
      </c>
      <c r="M7" s="164" t="s">
        <v>23</v>
      </c>
      <c r="O7" s="164" t="s">
        <v>24</v>
      </c>
      <c r="Q7" s="164" t="s">
        <v>22</v>
      </c>
      <c r="S7" s="68" t="s">
        <v>16</v>
      </c>
    </row>
    <row r="8" spans="1:28" ht="26.25">
      <c r="A8" s="69" t="s">
        <v>26</v>
      </c>
      <c r="C8" s="65" t="s">
        <v>27</v>
      </c>
      <c r="E8" s="65" t="s">
        <v>25</v>
      </c>
      <c r="G8" s="67" t="s">
        <v>28</v>
      </c>
      <c r="I8" s="70">
        <v>0</v>
      </c>
      <c r="K8" s="71">
        <v>522243</v>
      </c>
      <c r="L8" s="71"/>
      <c r="M8" s="71">
        <v>0</v>
      </c>
      <c r="N8" s="71"/>
      <c r="O8" s="71">
        <v>0</v>
      </c>
      <c r="P8" s="71"/>
      <c r="Q8" s="71">
        <v>522243</v>
      </c>
      <c r="S8" s="72">
        <f>Q8/سهام!$AA$11</f>
        <v>1.3737942987490935E-7</v>
      </c>
      <c r="U8" s="56"/>
      <c r="V8" s="71"/>
      <c r="W8" s="56"/>
      <c r="X8" s="71"/>
      <c r="Y8" s="56"/>
      <c r="Z8" s="71"/>
      <c r="AA8" s="56"/>
      <c r="AB8" s="71"/>
    </row>
    <row r="9" spans="1:28" ht="26.25">
      <c r="A9" s="69" t="s">
        <v>63</v>
      </c>
      <c r="C9" s="65" t="s">
        <v>64</v>
      </c>
      <c r="E9" s="65" t="s">
        <v>25</v>
      </c>
      <c r="G9" s="67" t="s">
        <v>65</v>
      </c>
      <c r="I9" s="70">
        <v>0</v>
      </c>
      <c r="K9" s="71">
        <v>87410886864</v>
      </c>
      <c r="L9" s="71"/>
      <c r="M9" s="71">
        <v>1254370629041</v>
      </c>
      <c r="N9" s="71"/>
      <c r="O9" s="71">
        <v>971245244653</v>
      </c>
      <c r="P9" s="71"/>
      <c r="Q9" s="71">
        <v>370536271252</v>
      </c>
      <c r="S9" s="72">
        <f>Q9/سهام!$AA$11</f>
        <v>9.7471984674901382E-2</v>
      </c>
      <c r="U9" s="56"/>
      <c r="V9" s="71"/>
      <c r="W9" s="56"/>
      <c r="X9" s="71"/>
      <c r="Y9" s="56"/>
      <c r="Z9" s="71"/>
      <c r="AA9" s="56"/>
      <c r="AB9" s="71"/>
    </row>
    <row r="10" spans="1:28" ht="26.25">
      <c r="A10" s="69" t="s">
        <v>108</v>
      </c>
      <c r="C10" s="65" t="s">
        <v>109</v>
      </c>
      <c r="E10" s="65" t="s">
        <v>25</v>
      </c>
      <c r="G10" s="67" t="s">
        <v>110</v>
      </c>
      <c r="I10" s="70">
        <v>0</v>
      </c>
      <c r="K10" s="71">
        <v>1763866164</v>
      </c>
      <c r="L10" s="71"/>
      <c r="M10" s="71">
        <v>3035865785</v>
      </c>
      <c r="N10" s="71"/>
      <c r="O10" s="71">
        <v>0</v>
      </c>
      <c r="P10" s="71"/>
      <c r="Q10" s="71">
        <v>4799731949</v>
      </c>
      <c r="S10" s="72">
        <f>Q10/سهام!$AA$11</f>
        <v>1.2626008174470649E-3</v>
      </c>
      <c r="U10" s="56"/>
      <c r="V10" s="71"/>
      <c r="W10" s="56"/>
      <c r="X10" s="71"/>
      <c r="Z10" s="71"/>
      <c r="AA10" s="56"/>
      <c r="AB10" s="71"/>
    </row>
    <row r="11" spans="1:28" ht="26.25">
      <c r="A11" s="69" t="s">
        <v>137</v>
      </c>
      <c r="C11" s="65" t="s">
        <v>138</v>
      </c>
      <c r="E11" s="65" t="s">
        <v>25</v>
      </c>
      <c r="G11" s="67" t="s">
        <v>139</v>
      </c>
      <c r="I11" s="70">
        <v>0</v>
      </c>
      <c r="K11" s="71">
        <v>256421</v>
      </c>
      <c r="L11" s="71"/>
      <c r="M11" s="71">
        <v>1048</v>
      </c>
      <c r="N11" s="71"/>
      <c r="O11" s="71">
        <v>0</v>
      </c>
      <c r="P11" s="71"/>
      <c r="Q11" s="71">
        <v>257469</v>
      </c>
      <c r="S11" s="72">
        <f>Q11/سهام!$AA$11</f>
        <v>6.772890097227351E-8</v>
      </c>
      <c r="U11" s="56"/>
      <c r="V11" s="71"/>
      <c r="W11" s="56"/>
      <c r="X11" s="71"/>
      <c r="Z11" s="71"/>
      <c r="AA11" s="56"/>
      <c r="AB11" s="71"/>
    </row>
    <row r="12" spans="1:28" ht="26.25">
      <c r="A12" s="69" t="s">
        <v>143</v>
      </c>
      <c r="C12" s="65" t="s">
        <v>144</v>
      </c>
      <c r="E12" s="65" t="s">
        <v>25</v>
      </c>
      <c r="G12" s="67" t="s">
        <v>145</v>
      </c>
      <c r="I12" s="70"/>
      <c r="K12" s="71">
        <v>1886762</v>
      </c>
      <c r="L12" s="71"/>
      <c r="M12" s="71">
        <v>7754</v>
      </c>
      <c r="N12" s="71"/>
      <c r="O12" s="71">
        <v>0</v>
      </c>
      <c r="P12" s="71"/>
      <c r="Q12" s="71">
        <v>1894516</v>
      </c>
      <c r="S12" s="72">
        <f>Q12/سهام!$AA$11</f>
        <v>4.9836479946862623E-7</v>
      </c>
      <c r="U12" s="56"/>
      <c r="V12" s="71"/>
      <c r="X12" s="71"/>
      <c r="Y12" s="56"/>
      <c r="Z12" s="71"/>
      <c r="AA12" s="56"/>
      <c r="AB12" s="71"/>
    </row>
    <row r="13" spans="1:28" ht="27" thickBot="1">
      <c r="K13" s="73">
        <f>SUM(K8:K12)</f>
        <v>89177418454</v>
      </c>
      <c r="L13" s="69"/>
      <c r="M13" s="73">
        <f>SUM(M8:M12)</f>
        <v>1257406503628</v>
      </c>
      <c r="N13" s="69"/>
      <c r="O13" s="73">
        <f>SUM(O8:O12)</f>
        <v>971245244653</v>
      </c>
      <c r="P13" s="69"/>
      <c r="Q13" s="73">
        <f>SUM(Q8:Q12)</f>
        <v>375338677429</v>
      </c>
      <c r="R13" s="69"/>
      <c r="S13" s="35">
        <f>SUM(S8:S10)</f>
        <v>9.8734722871778327E-2</v>
      </c>
    </row>
    <row r="14" spans="1:28" ht="25.5" thickTop="1">
      <c r="M14" s="74"/>
    </row>
    <row r="15" spans="1:28">
      <c r="K15" s="75"/>
      <c r="M15" s="75"/>
      <c r="N15" s="75"/>
      <c r="O15" s="75"/>
      <c r="P15" s="75"/>
      <c r="Q15" s="75"/>
      <c r="R15" s="75"/>
      <c r="S15" s="76"/>
    </row>
    <row r="16" spans="1:28" ht="30">
      <c r="K16" s="29"/>
      <c r="M16" s="29"/>
      <c r="O16" s="29"/>
      <c r="Q16" s="29"/>
    </row>
    <row r="17" spans="13:13">
      <c r="M17" s="74"/>
    </row>
    <row r="18" spans="13:13">
      <c r="M18" s="74"/>
    </row>
    <row r="19" spans="13:13">
      <c r="M19" s="74"/>
    </row>
    <row r="20" spans="13:13">
      <c r="M20" s="74"/>
    </row>
    <row r="21" spans="13:13">
      <c r="M21" s="74"/>
    </row>
    <row r="22" spans="13:13">
      <c r="M22" s="74"/>
    </row>
    <row r="23" spans="13:13">
      <c r="M23" s="74"/>
    </row>
    <row r="24" spans="13:13">
      <c r="M24" s="74"/>
    </row>
    <row r="25" spans="13:13">
      <c r="M25" s="74"/>
    </row>
    <row r="26" spans="13:13">
      <c r="M26" s="74"/>
    </row>
    <row r="27" spans="13:13">
      <c r="M27" s="74"/>
    </row>
    <row r="28" spans="13:13">
      <c r="M28" s="74"/>
    </row>
    <row r="29" spans="13:13">
      <c r="M29" s="74"/>
    </row>
    <row r="30" spans="13:13">
      <c r="M30" s="74"/>
    </row>
    <row r="31" spans="13:13">
      <c r="M31" s="74"/>
    </row>
    <row r="32" spans="13:13">
      <c r="M32" s="74"/>
    </row>
    <row r="33" spans="13:13">
      <c r="M33" s="74"/>
    </row>
    <row r="34" spans="13:13">
      <c r="M34" s="74"/>
    </row>
    <row r="35" spans="13:13">
      <c r="M35" s="74"/>
    </row>
    <row r="36" spans="13:13">
      <c r="M36" s="74"/>
    </row>
    <row r="37" spans="13:13">
      <c r="M37" s="74"/>
    </row>
    <row r="38" spans="13:13">
      <c r="M38" s="74"/>
    </row>
    <row r="39" spans="13:13">
      <c r="M39" s="74"/>
    </row>
    <row r="40" spans="13:13">
      <c r="M40" s="74"/>
    </row>
    <row r="41" spans="13:13">
      <c r="M41" s="74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zoomScale="80" zoomScaleNormal="100" zoomScaleSheetLayoutView="80" workbookViewId="0">
      <selection activeCell="J6" sqref="J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2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83" t="s">
        <v>67</v>
      </c>
      <c r="B2" s="183"/>
      <c r="C2" s="183"/>
      <c r="D2" s="183"/>
      <c r="E2" s="183"/>
      <c r="F2" s="183"/>
      <c r="G2" s="183"/>
      <c r="H2" s="183"/>
      <c r="I2" s="183"/>
    </row>
    <row r="3" spans="1:17" ht="30">
      <c r="A3" s="183" t="s">
        <v>29</v>
      </c>
      <c r="B3" s="183" t="s">
        <v>29</v>
      </c>
      <c r="C3" s="183"/>
      <c r="D3" s="183"/>
      <c r="E3" s="183" t="s">
        <v>29</v>
      </c>
      <c r="F3" s="183" t="s">
        <v>29</v>
      </c>
      <c r="G3" s="183" t="s">
        <v>29</v>
      </c>
      <c r="H3" s="183"/>
      <c r="I3" s="183"/>
    </row>
    <row r="4" spans="1:17" ht="30">
      <c r="A4" s="183" t="str">
        <f>سهام!A4</f>
        <v>برای ماه منتهی به 1401/12/29</v>
      </c>
      <c r="B4" s="183" t="s">
        <v>2</v>
      </c>
      <c r="C4" s="183"/>
      <c r="D4" s="183"/>
      <c r="E4" s="183" t="s">
        <v>2</v>
      </c>
      <c r="F4" s="183" t="s">
        <v>2</v>
      </c>
      <c r="G4" s="183" t="s">
        <v>2</v>
      </c>
      <c r="H4" s="183"/>
      <c r="I4" s="183"/>
    </row>
    <row r="5" spans="1:17" ht="30">
      <c r="A5" s="10"/>
      <c r="B5" s="10"/>
      <c r="C5" s="10"/>
      <c r="D5" s="10"/>
      <c r="E5" s="10"/>
      <c r="F5" s="10"/>
      <c r="G5" s="10"/>
      <c r="H5" s="10"/>
      <c r="I5" s="10"/>
      <c r="J5" s="6"/>
    </row>
    <row r="6" spans="1:17" ht="31.5">
      <c r="A6" s="184" t="s">
        <v>75</v>
      </c>
      <c r="B6" s="184"/>
      <c r="C6" s="184"/>
      <c r="D6" s="184"/>
      <c r="E6" s="184"/>
      <c r="F6" s="184"/>
      <c r="G6" s="184"/>
      <c r="J6" s="41">
        <v>3801464312929</v>
      </c>
      <c r="K6" s="42" t="s">
        <v>115</v>
      </c>
    </row>
    <row r="7" spans="1:17" ht="28.5">
      <c r="A7" s="14"/>
      <c r="B7" s="14"/>
      <c r="C7" s="185" t="s">
        <v>154</v>
      </c>
      <c r="D7" s="185"/>
      <c r="E7" s="185"/>
      <c r="F7" s="185"/>
      <c r="G7" s="185"/>
      <c r="H7" s="185"/>
      <c r="I7" s="185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18" t="s">
        <v>12</v>
      </c>
      <c r="J8" s="43"/>
      <c r="K8" s="43"/>
      <c r="L8" s="43"/>
      <c r="M8" s="43"/>
      <c r="N8" s="43"/>
      <c r="O8" s="43"/>
      <c r="P8" s="43"/>
      <c r="Q8" s="43"/>
    </row>
    <row r="9" spans="1:17" ht="31.5" customHeight="1">
      <c r="A9" s="3" t="s">
        <v>58</v>
      </c>
      <c r="C9" s="28" t="s">
        <v>72</v>
      </c>
      <c r="E9" s="45">
        <f>'سرمایه‌گذاری در سهام '!S44</f>
        <v>1325121898697</v>
      </c>
      <c r="F9" s="17"/>
      <c r="G9" s="30">
        <f>E9/E13</f>
        <v>0.9977842837966574</v>
      </c>
      <c r="H9" s="17"/>
      <c r="I9" s="20">
        <f>E9/سهام!AA11</f>
        <v>0.34858196463667535</v>
      </c>
      <c r="J9" s="43"/>
      <c r="K9" s="43"/>
      <c r="L9" s="43"/>
      <c r="M9" s="43"/>
      <c r="N9" s="43"/>
      <c r="O9" s="43"/>
      <c r="P9" s="43"/>
      <c r="Q9" s="43"/>
    </row>
    <row r="10" spans="1:17" ht="31.5">
      <c r="A10" s="3" t="s">
        <v>104</v>
      </c>
      <c r="C10" s="28" t="s">
        <v>73</v>
      </c>
      <c r="E10" s="45">
        <f>'سرمایه‌گذاری در اوراق بهادار '!Q11</f>
        <v>0</v>
      </c>
      <c r="F10" s="17"/>
      <c r="G10" s="30">
        <f>E10/E13</f>
        <v>0</v>
      </c>
      <c r="H10" s="17"/>
      <c r="I10" s="20">
        <f>E10/سهام!AA11</f>
        <v>0</v>
      </c>
      <c r="J10" s="43"/>
      <c r="K10" s="43"/>
      <c r="L10" s="43"/>
      <c r="M10" s="43"/>
      <c r="N10" s="43"/>
      <c r="O10" s="43"/>
      <c r="P10" s="43"/>
      <c r="Q10" s="43"/>
    </row>
    <row r="11" spans="1:17" ht="31.5">
      <c r="A11" s="3" t="s">
        <v>59</v>
      </c>
      <c r="C11" s="28" t="s">
        <v>74</v>
      </c>
      <c r="E11" s="45">
        <f>'درآمد سپرده بانکی '!I15</f>
        <v>1313353001</v>
      </c>
      <c r="F11" s="17"/>
      <c r="G11" s="30">
        <f>E11/E13</f>
        <v>9.8892259252793399E-4</v>
      </c>
      <c r="H11" s="17"/>
      <c r="I11" s="20">
        <f>E11/سهام!AA11</f>
        <v>3.4548607928087358E-4</v>
      </c>
      <c r="J11" s="43"/>
      <c r="K11" s="43"/>
      <c r="L11" s="43"/>
      <c r="M11" s="43"/>
      <c r="N11" s="43"/>
      <c r="O11" s="43"/>
      <c r="P11" s="43"/>
      <c r="Q11" s="43"/>
    </row>
    <row r="12" spans="1:17" ht="31.5">
      <c r="A12" s="3" t="s">
        <v>66</v>
      </c>
      <c r="C12" s="28" t="s">
        <v>95</v>
      </c>
      <c r="E12" s="45">
        <f>'سایر درآمدها '!E13</f>
        <v>1629261059</v>
      </c>
      <c r="F12" s="17"/>
      <c r="G12" s="30">
        <f>E12/E13</f>
        <v>1.2267936108146811E-3</v>
      </c>
      <c r="H12" s="17"/>
      <c r="I12" s="20">
        <f>E12/سهام!AA11</f>
        <v>4.2858775589679716E-4</v>
      </c>
      <c r="J12" s="43"/>
      <c r="K12" s="43"/>
      <c r="L12" s="43"/>
      <c r="M12" s="43"/>
      <c r="N12" s="43"/>
      <c r="O12" s="43"/>
      <c r="P12" s="43"/>
      <c r="Q12" s="43"/>
    </row>
    <row r="13" spans="1:17" ht="32.25" thickBot="1">
      <c r="E13" s="19">
        <f>SUM(E9:E12)</f>
        <v>1328064512757</v>
      </c>
      <c r="F13" s="17"/>
      <c r="G13" s="26">
        <f>SUM(G9:G12)</f>
        <v>1</v>
      </c>
      <c r="H13" s="17"/>
      <c r="I13" s="21">
        <f>SUM(I9:I12)</f>
        <v>0.34935603847185298</v>
      </c>
      <c r="J13" s="43"/>
      <c r="K13" s="43"/>
      <c r="L13" s="43"/>
      <c r="M13" s="43"/>
      <c r="N13" s="43"/>
      <c r="O13" s="43"/>
      <c r="P13" s="43"/>
      <c r="Q13" s="43"/>
    </row>
    <row r="14" spans="1:17" ht="32.25" thickTop="1">
      <c r="F14" s="17"/>
      <c r="H14" s="17"/>
      <c r="I14" s="5"/>
      <c r="J14" s="43"/>
      <c r="K14" s="43"/>
      <c r="L14" s="43"/>
      <c r="M14" s="43"/>
      <c r="N14" s="43"/>
      <c r="O14" s="43"/>
      <c r="P14" s="43"/>
      <c r="Q14" s="43"/>
    </row>
    <row r="15" spans="1:17">
      <c r="E15" s="22"/>
      <c r="I15" s="22"/>
      <c r="J15" s="43"/>
      <c r="K15" s="43"/>
      <c r="L15" s="43"/>
      <c r="M15" s="43"/>
      <c r="N15" s="43"/>
      <c r="O15" s="43"/>
      <c r="P15" s="43"/>
      <c r="Q15" s="43"/>
    </row>
    <row r="16" spans="1:17">
      <c r="E16" s="22"/>
      <c r="J16" s="43"/>
      <c r="K16" s="43"/>
      <c r="L16" s="43"/>
      <c r="M16" s="43"/>
      <c r="N16" s="43"/>
      <c r="O16" s="43"/>
      <c r="P16" s="43"/>
      <c r="Q16" s="43"/>
    </row>
    <row r="17" spans="5:17">
      <c r="E17" s="23"/>
      <c r="G17" s="22"/>
      <c r="I17" s="6"/>
      <c r="J17" s="43"/>
      <c r="K17" s="43"/>
      <c r="L17" s="43"/>
      <c r="M17" s="43"/>
      <c r="N17" s="43"/>
      <c r="O17" s="43"/>
      <c r="P17" s="43"/>
      <c r="Q17" s="43"/>
    </row>
    <row r="18" spans="5:17" ht="27.75" customHeight="1">
      <c r="E18" s="22"/>
      <c r="G18" s="22"/>
      <c r="I18" s="22"/>
      <c r="M18" s="24"/>
    </row>
    <row r="19" spans="5:17">
      <c r="E19" s="23"/>
      <c r="G19" s="22"/>
      <c r="I19" s="44"/>
      <c r="M19" s="24"/>
    </row>
    <row r="20" spans="5:17">
      <c r="G20" s="23"/>
      <c r="M20" s="24"/>
    </row>
    <row r="21" spans="5:17">
      <c r="M21" s="24"/>
    </row>
    <row r="22" spans="5:17">
      <c r="M22" s="24"/>
    </row>
    <row r="23" spans="5:17">
      <c r="M23" s="24"/>
    </row>
    <row r="24" spans="5:17">
      <c r="M24" s="24"/>
    </row>
    <row r="25" spans="5:17">
      <c r="M25" s="24"/>
    </row>
    <row r="26" spans="5:17">
      <c r="M26" s="24"/>
    </row>
    <row r="27" spans="5:17" ht="28.5" customHeight="1">
      <c r="M27" s="24"/>
    </row>
    <row r="28" spans="5:17">
      <c r="M28" s="24"/>
    </row>
    <row r="29" spans="5:17">
      <c r="M29" s="24"/>
    </row>
    <row r="30" spans="5:17">
      <c r="M30" s="24"/>
    </row>
    <row r="31" spans="5:17">
      <c r="M31" s="24"/>
    </row>
    <row r="32" spans="5:17">
      <c r="M32" s="24"/>
    </row>
    <row r="33" spans="13:13">
      <c r="M33" s="24"/>
    </row>
    <row r="34" spans="13:13">
      <c r="M34" s="24"/>
    </row>
    <row r="35" spans="13:13">
      <c r="M35" s="24"/>
    </row>
    <row r="36" spans="13:13">
      <c r="M36" s="24"/>
    </row>
    <row r="37" spans="13:13">
      <c r="M37" s="24"/>
    </row>
    <row r="38" spans="13:13">
      <c r="M38" s="24"/>
    </row>
    <row r="39" spans="13:13">
      <c r="M39" s="24"/>
    </row>
    <row r="40" spans="13:13">
      <c r="M40" s="24"/>
    </row>
    <row r="41" spans="13:13">
      <c r="M41" s="24"/>
    </row>
    <row r="42" spans="13:13">
      <c r="M42" s="24"/>
    </row>
    <row r="43" spans="13:13">
      <c r="M43" s="24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Q9" sqref="Q9"/>
    </sheetView>
  </sheetViews>
  <sheetFormatPr defaultColWidth="9.140625" defaultRowHeight="27.75"/>
  <cols>
    <col min="1" max="1" width="42" style="77" bestFit="1" customWidth="1"/>
    <col min="2" max="2" width="1" style="77" customWidth="1"/>
    <col min="3" max="3" width="23.140625" style="81" bestFit="1" customWidth="1"/>
    <col min="4" max="4" width="1" style="77" customWidth="1"/>
    <col min="5" max="5" width="19.42578125" style="77" hidden="1" customWidth="1"/>
    <col min="6" max="6" width="1" style="77" hidden="1" customWidth="1"/>
    <col min="7" max="7" width="12.28515625" style="77" bestFit="1" customWidth="1"/>
    <col min="8" max="8" width="1" style="77" customWidth="1"/>
    <col min="9" max="9" width="28.140625" style="77" customWidth="1"/>
    <col min="10" max="10" width="1" style="77" customWidth="1"/>
    <col min="11" max="11" width="15.85546875" style="77" bestFit="1" customWidth="1"/>
    <col min="12" max="12" width="1" style="77" customWidth="1"/>
    <col min="13" max="13" width="23.7109375" style="77" bestFit="1" customWidth="1"/>
    <col min="14" max="14" width="1" style="77" customWidth="1"/>
    <col min="15" max="15" width="27" style="77" bestFit="1" customWidth="1"/>
    <col min="16" max="16" width="1" style="77" customWidth="1"/>
    <col min="17" max="17" width="15.85546875" style="77" bestFit="1" customWidth="1"/>
    <col min="18" max="18" width="1" style="77" customWidth="1"/>
    <col min="19" max="19" width="25.42578125" style="77" bestFit="1" customWidth="1"/>
    <col min="20" max="20" width="1" style="77" customWidth="1"/>
    <col min="21" max="21" width="13.85546875" style="77" bestFit="1" customWidth="1"/>
    <col min="22" max="22" width="11.140625" style="77" bestFit="1" customWidth="1"/>
    <col min="23" max="23" width="11.5703125" style="77" bestFit="1" customWidth="1"/>
    <col min="24" max="24" width="9.140625" style="77"/>
    <col min="25" max="25" width="11.140625" style="77" bestFit="1" customWidth="1"/>
    <col min="26" max="16384" width="9.140625" style="77"/>
  </cols>
  <sheetData>
    <row r="2" spans="1:26" ht="30">
      <c r="A2" s="187" t="s">
        <v>67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26" ht="30">
      <c r="A3" s="187" t="s">
        <v>29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26" ht="30">
      <c r="A4" s="187" t="str">
        <f>'جمع درآمدها'!A4:I4</f>
        <v>برای ماه منتهی به 1401/12/29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26" ht="36">
      <c r="A5" s="186" t="s">
        <v>76</v>
      </c>
      <c r="B5" s="186"/>
      <c r="C5" s="186"/>
      <c r="D5" s="186"/>
      <c r="E5" s="186"/>
      <c r="F5" s="186"/>
      <c r="G5" s="186"/>
      <c r="H5" s="186"/>
      <c r="I5" s="186"/>
    </row>
    <row r="6" spans="1:26" ht="30.75" thickBot="1">
      <c r="A6" s="187" t="s">
        <v>30</v>
      </c>
      <c r="B6" s="187"/>
      <c r="C6" s="187"/>
      <c r="D6" s="187"/>
      <c r="E6" s="187"/>
      <c r="F6" s="187"/>
      <c r="G6" s="187"/>
      <c r="I6" s="187" t="s">
        <v>155</v>
      </c>
      <c r="J6" s="187"/>
      <c r="K6" s="187"/>
      <c r="L6" s="187"/>
      <c r="M6" s="187"/>
      <c r="O6" s="188" t="s">
        <v>156</v>
      </c>
      <c r="P6" s="188" t="s">
        <v>32</v>
      </c>
      <c r="Q6" s="188" t="s">
        <v>32</v>
      </c>
      <c r="R6" s="188" t="s">
        <v>32</v>
      </c>
      <c r="S6" s="188" t="s">
        <v>32</v>
      </c>
    </row>
    <row r="7" spans="1:26" ht="30">
      <c r="A7" s="78" t="s">
        <v>33</v>
      </c>
      <c r="C7" s="78" t="s">
        <v>34</v>
      </c>
      <c r="E7" s="78" t="s">
        <v>14</v>
      </c>
      <c r="G7" s="78" t="s">
        <v>15</v>
      </c>
      <c r="I7" s="78" t="s">
        <v>35</v>
      </c>
      <c r="K7" s="78" t="s">
        <v>36</v>
      </c>
      <c r="M7" s="78" t="s">
        <v>37</v>
      </c>
      <c r="O7" s="78" t="s">
        <v>35</v>
      </c>
      <c r="Q7" s="78" t="s">
        <v>36</v>
      </c>
      <c r="S7" s="78" t="s">
        <v>37</v>
      </c>
    </row>
    <row r="8" spans="1:26" ht="30">
      <c r="A8" s="79" t="s">
        <v>26</v>
      </c>
      <c r="C8" s="80">
        <v>30</v>
      </c>
      <c r="E8" s="81" t="s">
        <v>38</v>
      </c>
      <c r="G8" s="82">
        <v>0</v>
      </c>
      <c r="I8" s="83">
        <v>0</v>
      </c>
      <c r="K8" s="84">
        <v>0</v>
      </c>
      <c r="L8" s="84"/>
      <c r="M8" s="84">
        <v>0</v>
      </c>
      <c r="N8" s="84"/>
      <c r="O8" s="84">
        <v>394708</v>
      </c>
      <c r="P8" s="84"/>
      <c r="Q8" s="84">
        <v>0</v>
      </c>
      <c r="R8" s="84"/>
      <c r="S8" s="84">
        <v>394708</v>
      </c>
      <c r="U8" s="56"/>
      <c r="V8" s="56"/>
      <c r="W8" s="83"/>
      <c r="Y8" s="56"/>
      <c r="Z8" s="83"/>
    </row>
    <row r="9" spans="1:26" ht="30">
      <c r="A9" s="79" t="s">
        <v>63</v>
      </c>
      <c r="C9" s="80">
        <v>17</v>
      </c>
      <c r="E9" s="81" t="s">
        <v>38</v>
      </c>
      <c r="G9" s="82">
        <v>0</v>
      </c>
      <c r="I9" s="83">
        <v>342676262</v>
      </c>
      <c r="K9" s="84">
        <v>0</v>
      </c>
      <c r="L9" s="84"/>
      <c r="M9" s="84">
        <v>342676262</v>
      </c>
      <c r="N9" s="84"/>
      <c r="O9" s="84">
        <v>1295413716</v>
      </c>
      <c r="P9" s="84"/>
      <c r="Q9" s="84">
        <v>0</v>
      </c>
      <c r="R9" s="84"/>
      <c r="S9" s="84">
        <v>1295413716</v>
      </c>
      <c r="U9" s="56"/>
      <c r="V9" s="56"/>
      <c r="W9" s="83"/>
      <c r="Y9" s="56"/>
      <c r="Z9" s="83"/>
    </row>
    <row r="10" spans="1:26" ht="30">
      <c r="A10" s="79" t="s">
        <v>108</v>
      </c>
      <c r="C10" s="80">
        <v>1</v>
      </c>
      <c r="E10" s="81" t="s">
        <v>38</v>
      </c>
      <c r="G10" s="82">
        <v>0</v>
      </c>
      <c r="I10" s="83">
        <v>7223655</v>
      </c>
      <c r="K10" s="84">
        <v>0</v>
      </c>
      <c r="L10" s="84"/>
      <c r="M10" s="84">
        <v>7223655</v>
      </c>
      <c r="N10" s="84"/>
      <c r="O10" s="84">
        <v>17486592</v>
      </c>
      <c r="P10" s="84"/>
      <c r="Q10" s="84">
        <v>0</v>
      </c>
      <c r="R10" s="84"/>
      <c r="S10" s="84">
        <v>17486592</v>
      </c>
      <c r="U10" s="56"/>
      <c r="V10" s="56"/>
      <c r="W10" s="83"/>
      <c r="Y10" s="56"/>
      <c r="Z10" s="83"/>
    </row>
    <row r="11" spans="1:26" ht="30">
      <c r="A11" s="79" t="s">
        <v>137</v>
      </c>
      <c r="C11" s="80">
        <v>20</v>
      </c>
      <c r="E11" s="81"/>
      <c r="G11" s="82"/>
      <c r="I11" s="83">
        <v>1048</v>
      </c>
      <c r="K11" s="84">
        <v>0</v>
      </c>
      <c r="L11" s="84"/>
      <c r="M11" s="84">
        <v>1048</v>
      </c>
      <c r="N11" s="84"/>
      <c r="O11" s="84">
        <v>7469</v>
      </c>
      <c r="P11" s="84"/>
      <c r="Q11" s="84">
        <v>0</v>
      </c>
      <c r="R11" s="84"/>
      <c r="S11" s="84">
        <v>7469</v>
      </c>
      <c r="U11" s="56"/>
      <c r="V11" s="56"/>
      <c r="W11" s="83"/>
      <c r="Y11" s="56"/>
      <c r="Z11" s="83"/>
    </row>
    <row r="12" spans="1:26" ht="30">
      <c r="A12" s="79" t="s">
        <v>143</v>
      </c>
      <c r="C12" s="80">
        <v>22</v>
      </c>
      <c r="E12" s="81"/>
      <c r="G12" s="82"/>
      <c r="I12" s="83">
        <v>7754</v>
      </c>
      <c r="K12" s="84">
        <v>0</v>
      </c>
      <c r="L12" s="84"/>
      <c r="M12" s="84">
        <v>7754</v>
      </c>
      <c r="N12" s="84"/>
      <c r="O12" s="84">
        <v>50516</v>
      </c>
      <c r="P12" s="84"/>
      <c r="Q12" s="84">
        <v>0</v>
      </c>
      <c r="R12" s="84"/>
      <c r="S12" s="84">
        <v>50516</v>
      </c>
      <c r="U12" s="56"/>
      <c r="V12" s="56"/>
      <c r="W12" s="83"/>
      <c r="Y12" s="56"/>
      <c r="Z12" s="83"/>
    </row>
    <row r="13" spans="1:26" ht="30.75" thickBot="1">
      <c r="A13" s="166"/>
      <c r="C13" s="166"/>
      <c r="E13" s="166" t="s">
        <v>38</v>
      </c>
      <c r="G13" s="166"/>
      <c r="I13" s="36">
        <f>SUM(I8:I12)</f>
        <v>349908719</v>
      </c>
      <c r="J13" s="85"/>
      <c r="K13" s="37">
        <f>SUM(K8:K12)</f>
        <v>0</v>
      </c>
      <c r="L13" s="36"/>
      <c r="M13" s="36">
        <f>SUM(M8:M12)</f>
        <v>349908719</v>
      </c>
      <c r="N13" s="36"/>
      <c r="O13" s="36">
        <f>SUM(O8:O12)</f>
        <v>1313353001</v>
      </c>
      <c r="P13" s="36"/>
      <c r="Q13" s="37">
        <f>SUM(Q8:Q12)</f>
        <v>0</v>
      </c>
      <c r="R13" s="36"/>
      <c r="S13" s="36">
        <f>SUM(S8:S12)</f>
        <v>1313353001</v>
      </c>
    </row>
    <row r="14" spans="1:26" ht="28.5" thickTop="1">
      <c r="E14" s="77" t="s">
        <v>38</v>
      </c>
      <c r="I14" s="86"/>
      <c r="M14" s="87"/>
    </row>
    <row r="15" spans="1:26">
      <c r="M15" s="87"/>
    </row>
    <row r="16" spans="1:26">
      <c r="M16" s="87"/>
    </row>
    <row r="17" spans="13:13">
      <c r="M17" s="87"/>
    </row>
    <row r="18" spans="13:13">
      <c r="M18" s="87"/>
    </row>
    <row r="19" spans="13:13">
      <c r="M19" s="87"/>
    </row>
    <row r="20" spans="13:13">
      <c r="M20" s="87"/>
    </row>
    <row r="21" spans="13:13">
      <c r="M21" s="87"/>
    </row>
    <row r="22" spans="13:13">
      <c r="M22" s="87"/>
    </row>
    <row r="23" spans="13:13">
      <c r="M23" s="87"/>
    </row>
    <row r="24" spans="13:13">
      <c r="M24" s="87"/>
    </row>
    <row r="25" spans="13:13">
      <c r="M25" s="87"/>
    </row>
    <row r="26" spans="13:13">
      <c r="M26" s="87"/>
    </row>
    <row r="27" spans="13:13">
      <c r="M27" s="87"/>
    </row>
    <row r="28" spans="13:13">
      <c r="M28" s="87"/>
    </row>
    <row r="29" spans="13:13">
      <c r="M29" s="87"/>
    </row>
    <row r="30" spans="13:13">
      <c r="M30" s="87"/>
    </row>
    <row r="31" spans="13:13">
      <c r="M31" s="87"/>
    </row>
    <row r="32" spans="13:13">
      <c r="M32" s="87"/>
    </row>
    <row r="33" spans="13:13">
      <c r="M33" s="87"/>
    </row>
    <row r="34" spans="13:13">
      <c r="M34" s="87"/>
    </row>
    <row r="35" spans="13:13">
      <c r="M35" s="87"/>
    </row>
    <row r="36" spans="13:13">
      <c r="M36" s="87"/>
    </row>
    <row r="37" spans="13:13">
      <c r="M37" s="87"/>
    </row>
    <row r="38" spans="13:13">
      <c r="M38" s="87"/>
    </row>
    <row r="39" spans="13:13">
      <c r="M39" s="87"/>
    </row>
    <row r="40" spans="13:13">
      <c r="M40" s="87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3"/>
  <sheetViews>
    <sheetView rightToLeft="1" view="pageBreakPreview" zoomScale="60" zoomScaleNormal="100" workbookViewId="0">
      <selection activeCell="S15" sqref="S15"/>
    </sheetView>
  </sheetViews>
  <sheetFormatPr defaultColWidth="9.140625" defaultRowHeight="27.75"/>
  <cols>
    <col min="1" max="1" width="40.42578125" style="77" bestFit="1" customWidth="1"/>
    <col min="2" max="2" width="1" style="77" customWidth="1"/>
    <col min="3" max="3" width="16.5703125" style="81" bestFit="1" customWidth="1"/>
    <col min="4" max="4" width="1" style="81" customWidth="1"/>
    <col min="5" max="5" width="19.7109375" style="81" bestFit="1" customWidth="1"/>
    <col min="6" max="6" width="1" style="77" customWidth="1"/>
    <col min="7" max="7" width="15.42578125" style="77" customWidth="1"/>
    <col min="8" max="8" width="1" style="77" customWidth="1"/>
    <col min="9" max="9" width="28.42578125" style="77" bestFit="1" customWidth="1"/>
    <col min="10" max="10" width="1" style="77" customWidth="1"/>
    <col min="11" max="11" width="25.140625" style="77" customWidth="1"/>
    <col min="12" max="12" width="1" style="77" customWidth="1"/>
    <col min="13" max="13" width="29.42578125" style="77" customWidth="1"/>
    <col min="14" max="14" width="1" style="77" customWidth="1"/>
    <col min="15" max="15" width="27" style="77" bestFit="1" customWidth="1"/>
    <col min="16" max="16" width="1" style="77" customWidth="1"/>
    <col min="17" max="17" width="23.7109375" style="77" bestFit="1" customWidth="1"/>
    <col min="18" max="18" width="1" style="77" customWidth="1"/>
    <col min="19" max="19" width="26.140625" style="77" bestFit="1" customWidth="1"/>
    <col min="20" max="20" width="24.140625" style="65" bestFit="1" customWidth="1"/>
    <col min="21" max="21" width="22.5703125" style="77" bestFit="1" customWidth="1"/>
    <col min="22" max="22" width="8.5703125" style="77" customWidth="1"/>
    <col min="23" max="23" width="22.5703125" style="77" bestFit="1" customWidth="1"/>
    <col min="24" max="24" width="12.85546875" style="77" customWidth="1"/>
    <col min="25" max="16384" width="9.140625" style="77"/>
  </cols>
  <sheetData>
    <row r="2" spans="1:22" ht="30">
      <c r="A2" s="187" t="s">
        <v>67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22" ht="30">
      <c r="A3" s="187" t="s">
        <v>29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22" ht="30">
      <c r="A4" s="187" t="str">
        <f>'جمع درآمدها'!A4:I4</f>
        <v>برای ماه منتهی به 1401/12/29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22" ht="30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</row>
    <row r="6" spans="1:22" ht="36">
      <c r="A6" s="189" t="s">
        <v>77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</row>
    <row r="7" spans="1:22" ht="30.75" thickBot="1">
      <c r="A7" s="187" t="s">
        <v>3</v>
      </c>
      <c r="C7" s="188" t="s">
        <v>39</v>
      </c>
      <c r="D7" s="188" t="s">
        <v>39</v>
      </c>
      <c r="E7" s="188" t="s">
        <v>39</v>
      </c>
      <c r="F7" s="188" t="s">
        <v>39</v>
      </c>
      <c r="G7" s="188" t="s">
        <v>39</v>
      </c>
      <c r="I7" s="188" t="str">
        <f>'سود اوراق بهادار و سپرده بانکی '!I6:M6</f>
        <v>طی اسفند ماه</v>
      </c>
      <c r="J7" s="188" t="s">
        <v>31</v>
      </c>
      <c r="K7" s="188" t="s">
        <v>31</v>
      </c>
      <c r="L7" s="188" t="s">
        <v>31</v>
      </c>
      <c r="M7" s="188" t="s">
        <v>31</v>
      </c>
      <c r="O7" s="188" t="str">
        <f>'سود اوراق بهادار و سپرده بانکی '!O6:S6</f>
        <v>از ابتدای سال مالی تا پایان اسفند ماه</v>
      </c>
      <c r="P7" s="188" t="s">
        <v>32</v>
      </c>
      <c r="Q7" s="188" t="s">
        <v>32</v>
      </c>
      <c r="R7" s="188" t="s">
        <v>32</v>
      </c>
      <c r="S7" s="188" t="s">
        <v>32</v>
      </c>
    </row>
    <row r="8" spans="1:22" s="88" customFormat="1" ht="90">
      <c r="A8" s="187" t="s">
        <v>3</v>
      </c>
      <c r="C8" s="89" t="s">
        <v>40</v>
      </c>
      <c r="D8" s="90"/>
      <c r="E8" s="89" t="s">
        <v>41</v>
      </c>
      <c r="G8" s="89" t="s">
        <v>42</v>
      </c>
      <c r="I8" s="89" t="s">
        <v>43</v>
      </c>
      <c r="K8" s="89" t="s">
        <v>36</v>
      </c>
      <c r="M8" s="89" t="s">
        <v>44</v>
      </c>
      <c r="O8" s="89" t="s">
        <v>43</v>
      </c>
      <c r="Q8" s="89" t="s">
        <v>36</v>
      </c>
      <c r="S8" s="89" t="s">
        <v>44</v>
      </c>
      <c r="T8" s="91"/>
    </row>
    <row r="9" spans="1:22" s="88" customFormat="1" ht="30">
      <c r="A9" s="79" t="s">
        <v>85</v>
      </c>
      <c r="B9" s="77"/>
      <c r="C9" s="81" t="s">
        <v>129</v>
      </c>
      <c r="D9" s="81"/>
      <c r="E9" s="86">
        <v>1900000</v>
      </c>
      <c r="F9" s="86"/>
      <c r="G9" s="86">
        <v>3750</v>
      </c>
      <c r="H9" s="86"/>
      <c r="I9" s="86">
        <v>0</v>
      </c>
      <c r="J9" s="86"/>
      <c r="K9" s="86">
        <v>0</v>
      </c>
      <c r="L9" s="86"/>
      <c r="M9" s="86">
        <f t="shared" ref="M9:M10" si="0">I9+K9</f>
        <v>0</v>
      </c>
      <c r="N9" s="86"/>
      <c r="O9" s="86">
        <v>7125000000</v>
      </c>
      <c r="P9" s="86"/>
      <c r="Q9" s="86">
        <v>0</v>
      </c>
      <c r="R9" s="86"/>
      <c r="S9" s="86">
        <f t="shared" ref="S9:S10" si="1">O9+Q9</f>
        <v>7125000000</v>
      </c>
      <c r="T9" s="92"/>
      <c r="U9" s="93"/>
      <c r="V9" s="93"/>
    </row>
    <row r="10" spans="1:22" s="88" customFormat="1" ht="30">
      <c r="A10" s="79" t="s">
        <v>99</v>
      </c>
      <c r="B10" s="77"/>
      <c r="C10" s="81" t="s">
        <v>121</v>
      </c>
      <c r="D10" s="81"/>
      <c r="E10" s="86">
        <v>1536666</v>
      </c>
      <c r="F10" s="86"/>
      <c r="G10" s="86">
        <v>200</v>
      </c>
      <c r="H10" s="86"/>
      <c r="I10" s="86">
        <v>0</v>
      </c>
      <c r="J10" s="86"/>
      <c r="K10" s="86">
        <v>0</v>
      </c>
      <c r="L10" s="86"/>
      <c r="M10" s="86">
        <f t="shared" si="0"/>
        <v>0</v>
      </c>
      <c r="N10" s="86"/>
      <c r="O10" s="86">
        <v>307333200</v>
      </c>
      <c r="P10" s="86"/>
      <c r="Q10" s="86">
        <v>0</v>
      </c>
      <c r="R10" s="86"/>
      <c r="S10" s="86">
        <f t="shared" si="1"/>
        <v>307333200</v>
      </c>
      <c r="T10" s="92"/>
      <c r="U10" s="93"/>
      <c r="V10" s="93"/>
    </row>
    <row r="11" spans="1:22" s="88" customFormat="1" ht="30">
      <c r="A11" s="79" t="s">
        <v>159</v>
      </c>
      <c r="B11" s="77"/>
      <c r="C11" s="81" t="s">
        <v>158</v>
      </c>
      <c r="D11" s="81"/>
      <c r="E11" s="86">
        <v>9187209</v>
      </c>
      <c r="F11" s="86"/>
      <c r="G11" s="86">
        <v>2840</v>
      </c>
      <c r="H11" s="86"/>
      <c r="I11" s="86">
        <v>26091673560</v>
      </c>
      <c r="J11" s="86"/>
      <c r="K11" s="86">
        <v>-2735546400</v>
      </c>
      <c r="L11" s="86"/>
      <c r="M11" s="86">
        <f>I11+K11</f>
        <v>23356127160</v>
      </c>
      <c r="N11" s="86"/>
      <c r="O11" s="86">
        <v>26091673560</v>
      </c>
      <c r="P11" s="86"/>
      <c r="Q11" s="86">
        <v>-2735546400</v>
      </c>
      <c r="R11" s="86"/>
      <c r="S11" s="86">
        <f>O11+Q11</f>
        <v>23356127160</v>
      </c>
      <c r="T11" s="92"/>
      <c r="U11" s="93"/>
      <c r="V11" s="93"/>
    </row>
    <row r="12" spans="1:22" s="88" customFormat="1" ht="30">
      <c r="A12" s="79" t="s">
        <v>100</v>
      </c>
      <c r="B12" s="77"/>
      <c r="C12" s="81" t="s">
        <v>125</v>
      </c>
      <c r="D12" s="81"/>
      <c r="E12" s="86">
        <v>6211860</v>
      </c>
      <c r="F12" s="86"/>
      <c r="G12" s="86">
        <v>2400</v>
      </c>
      <c r="H12" s="86"/>
      <c r="I12" s="86">
        <v>0</v>
      </c>
      <c r="J12" s="86"/>
      <c r="K12" s="86">
        <v>0</v>
      </c>
      <c r="L12" s="86"/>
      <c r="M12" s="86">
        <f t="shared" ref="M12:M23" si="2">I12+K12</f>
        <v>0</v>
      </c>
      <c r="N12" s="86"/>
      <c r="O12" s="86">
        <v>14908464000</v>
      </c>
      <c r="P12" s="86"/>
      <c r="Q12" s="86">
        <v>0</v>
      </c>
      <c r="R12" s="86"/>
      <c r="S12" s="86">
        <f t="shared" ref="S12:S23" si="3">O12+Q12</f>
        <v>14908464000</v>
      </c>
      <c r="T12" s="92"/>
      <c r="U12" s="93"/>
      <c r="V12" s="93"/>
    </row>
    <row r="13" spans="1:22" s="88" customFormat="1" ht="30">
      <c r="A13" s="79" t="s">
        <v>119</v>
      </c>
      <c r="B13" s="77"/>
      <c r="C13" s="81" t="s">
        <v>130</v>
      </c>
      <c r="D13" s="81"/>
      <c r="E13" s="86">
        <v>14000000</v>
      </c>
      <c r="F13" s="86"/>
      <c r="G13" s="86">
        <v>1350</v>
      </c>
      <c r="H13" s="86"/>
      <c r="I13" s="86">
        <v>0</v>
      </c>
      <c r="J13" s="86"/>
      <c r="K13" s="86">
        <v>0</v>
      </c>
      <c r="L13" s="86"/>
      <c r="M13" s="86">
        <f t="shared" si="2"/>
        <v>0</v>
      </c>
      <c r="N13" s="86"/>
      <c r="O13" s="86">
        <v>18900000000</v>
      </c>
      <c r="P13" s="86"/>
      <c r="Q13" s="86">
        <v>0</v>
      </c>
      <c r="R13" s="86"/>
      <c r="S13" s="86">
        <f t="shared" si="3"/>
        <v>18900000000</v>
      </c>
      <c r="T13" s="92"/>
      <c r="U13" s="93"/>
      <c r="V13" s="93"/>
    </row>
    <row r="14" spans="1:22" s="88" customFormat="1" ht="30">
      <c r="A14" s="79" t="s">
        <v>93</v>
      </c>
      <c r="B14" s="77"/>
      <c r="C14" s="81" t="s">
        <v>126</v>
      </c>
      <c r="D14" s="81"/>
      <c r="E14" s="86">
        <v>3400000</v>
      </c>
      <c r="F14" s="86"/>
      <c r="G14" s="86">
        <v>2040</v>
      </c>
      <c r="H14" s="86"/>
      <c r="I14" s="86">
        <v>0</v>
      </c>
      <c r="J14" s="86"/>
      <c r="K14" s="86">
        <v>0</v>
      </c>
      <c r="L14" s="86"/>
      <c r="M14" s="86">
        <f t="shared" si="2"/>
        <v>0</v>
      </c>
      <c r="N14" s="86"/>
      <c r="O14" s="86">
        <v>6936000000</v>
      </c>
      <c r="P14" s="86"/>
      <c r="Q14" s="86"/>
      <c r="R14" s="86"/>
      <c r="S14" s="86">
        <f t="shared" si="3"/>
        <v>6936000000</v>
      </c>
      <c r="T14" s="92"/>
      <c r="U14" s="93"/>
      <c r="V14" s="93"/>
    </row>
    <row r="15" spans="1:22" s="88" customFormat="1" ht="30">
      <c r="A15" s="79" t="s">
        <v>87</v>
      </c>
      <c r="B15" s="77"/>
      <c r="C15" s="81" t="s">
        <v>140</v>
      </c>
      <c r="D15" s="81"/>
      <c r="E15" s="86">
        <v>2200000</v>
      </c>
      <c r="F15" s="86"/>
      <c r="G15" s="86">
        <v>2750</v>
      </c>
      <c r="H15" s="86"/>
      <c r="I15" s="86">
        <v>0</v>
      </c>
      <c r="J15" s="86"/>
      <c r="K15" s="86">
        <v>0</v>
      </c>
      <c r="L15" s="86"/>
      <c r="M15" s="86">
        <f t="shared" si="2"/>
        <v>0</v>
      </c>
      <c r="N15" s="86"/>
      <c r="O15" s="86">
        <v>6050000000</v>
      </c>
      <c r="P15" s="86"/>
      <c r="Q15" s="86">
        <v>0</v>
      </c>
      <c r="R15" s="86"/>
      <c r="S15" s="86">
        <f t="shared" si="3"/>
        <v>6050000000</v>
      </c>
      <c r="T15" s="92"/>
      <c r="U15" s="93"/>
      <c r="V15" s="93"/>
    </row>
    <row r="16" spans="1:22" s="88" customFormat="1" ht="30">
      <c r="A16" s="79" t="s">
        <v>118</v>
      </c>
      <c r="B16" s="77"/>
      <c r="C16" s="81" t="s">
        <v>131</v>
      </c>
      <c r="D16" s="81"/>
      <c r="E16" s="86">
        <v>4400000</v>
      </c>
      <c r="F16" s="86"/>
      <c r="G16" s="86">
        <v>600</v>
      </c>
      <c r="H16" s="86"/>
      <c r="I16" s="86">
        <v>0</v>
      </c>
      <c r="J16" s="86"/>
      <c r="K16" s="86">
        <v>0</v>
      </c>
      <c r="L16" s="86"/>
      <c r="M16" s="86">
        <f t="shared" si="2"/>
        <v>0</v>
      </c>
      <c r="N16" s="86"/>
      <c r="O16" s="86">
        <v>2640000000</v>
      </c>
      <c r="P16" s="86"/>
      <c r="Q16" s="86">
        <v>0</v>
      </c>
      <c r="R16" s="86"/>
      <c r="S16" s="86">
        <f t="shared" si="3"/>
        <v>2640000000</v>
      </c>
      <c r="T16" s="92"/>
      <c r="U16" s="93"/>
      <c r="V16" s="93"/>
    </row>
    <row r="17" spans="1:22" s="88" customFormat="1" ht="30">
      <c r="A17" s="79" t="s">
        <v>89</v>
      </c>
      <c r="B17" s="77"/>
      <c r="C17" s="81" t="s">
        <v>127</v>
      </c>
      <c r="D17" s="81"/>
      <c r="E17" s="86">
        <v>12200000</v>
      </c>
      <c r="F17" s="86"/>
      <c r="G17" s="86">
        <v>3456</v>
      </c>
      <c r="H17" s="86"/>
      <c r="I17" s="86">
        <v>0</v>
      </c>
      <c r="J17" s="86"/>
      <c r="K17" s="86">
        <v>0</v>
      </c>
      <c r="L17" s="86"/>
      <c r="M17" s="86">
        <f t="shared" si="2"/>
        <v>0</v>
      </c>
      <c r="N17" s="86"/>
      <c r="O17" s="86">
        <v>42163200000</v>
      </c>
      <c r="P17" s="86"/>
      <c r="Q17" s="86">
        <v>0</v>
      </c>
      <c r="R17" s="86"/>
      <c r="S17" s="86">
        <f t="shared" si="3"/>
        <v>42163200000</v>
      </c>
      <c r="T17" s="92"/>
      <c r="U17" s="93"/>
      <c r="V17" s="93"/>
    </row>
    <row r="18" spans="1:22" s="88" customFormat="1" ht="30">
      <c r="A18" s="79" t="s">
        <v>107</v>
      </c>
      <c r="B18" s="77"/>
      <c r="C18" s="81" t="s">
        <v>128</v>
      </c>
      <c r="D18" s="81"/>
      <c r="E18" s="86">
        <v>4500000</v>
      </c>
      <c r="F18" s="86"/>
      <c r="G18" s="86">
        <v>1800</v>
      </c>
      <c r="H18" s="86"/>
      <c r="I18" s="86">
        <v>0</v>
      </c>
      <c r="J18" s="86"/>
      <c r="K18" s="86">
        <v>0</v>
      </c>
      <c r="L18" s="86"/>
      <c r="M18" s="86">
        <f t="shared" si="2"/>
        <v>0</v>
      </c>
      <c r="N18" s="86"/>
      <c r="O18" s="86">
        <v>8100000000</v>
      </c>
      <c r="P18" s="86"/>
      <c r="Q18" s="86">
        <v>0</v>
      </c>
      <c r="R18" s="86"/>
      <c r="S18" s="86">
        <f t="shared" si="3"/>
        <v>8100000000</v>
      </c>
      <c r="T18" s="92"/>
      <c r="U18" s="93"/>
      <c r="V18" s="93"/>
    </row>
    <row r="19" spans="1:22" s="88" customFormat="1" ht="30">
      <c r="A19" s="79" t="s">
        <v>91</v>
      </c>
      <c r="B19" s="77"/>
      <c r="C19" s="81" t="s">
        <v>141</v>
      </c>
      <c r="D19" s="81"/>
      <c r="E19" s="86">
        <v>11077729</v>
      </c>
      <c r="F19" s="86"/>
      <c r="G19" s="86">
        <v>1100</v>
      </c>
      <c r="H19" s="86"/>
      <c r="I19" s="86">
        <v>0</v>
      </c>
      <c r="J19" s="86"/>
      <c r="K19" s="86">
        <v>0</v>
      </c>
      <c r="L19" s="86"/>
      <c r="M19" s="86">
        <f t="shared" si="2"/>
        <v>0</v>
      </c>
      <c r="N19" s="86"/>
      <c r="O19" s="86">
        <v>12185501900</v>
      </c>
      <c r="P19" s="86"/>
      <c r="Q19" s="86">
        <v>0</v>
      </c>
      <c r="R19" s="86"/>
      <c r="S19" s="86">
        <f t="shared" si="3"/>
        <v>12185501900</v>
      </c>
      <c r="T19" s="92"/>
      <c r="U19" s="93"/>
      <c r="V19" s="93"/>
    </row>
    <row r="20" spans="1:22" s="88" customFormat="1" ht="30">
      <c r="A20" s="79" t="s">
        <v>103</v>
      </c>
      <c r="B20" s="77"/>
      <c r="C20" s="81" t="s">
        <v>132</v>
      </c>
      <c r="D20" s="81"/>
      <c r="E20" s="86">
        <v>25000000</v>
      </c>
      <c r="F20" s="86"/>
      <c r="G20" s="86">
        <v>200</v>
      </c>
      <c r="H20" s="86"/>
      <c r="I20" s="86">
        <v>0</v>
      </c>
      <c r="J20" s="86"/>
      <c r="K20" s="86">
        <v>0</v>
      </c>
      <c r="L20" s="86"/>
      <c r="M20" s="86">
        <f t="shared" si="2"/>
        <v>0</v>
      </c>
      <c r="N20" s="86"/>
      <c r="O20" s="86">
        <v>5000000000</v>
      </c>
      <c r="P20" s="86"/>
      <c r="Q20" s="86">
        <v>0</v>
      </c>
      <c r="R20" s="86"/>
      <c r="S20" s="86">
        <f t="shared" si="3"/>
        <v>5000000000</v>
      </c>
      <c r="T20" s="92"/>
      <c r="U20" s="93"/>
      <c r="V20" s="93"/>
    </row>
    <row r="21" spans="1:22" s="88" customFormat="1" ht="30">
      <c r="A21" s="79" t="s">
        <v>114</v>
      </c>
      <c r="B21" s="77"/>
      <c r="C21" s="81" t="s">
        <v>122</v>
      </c>
      <c r="D21" s="81"/>
      <c r="E21" s="86">
        <v>30000000</v>
      </c>
      <c r="F21" s="86"/>
      <c r="G21" s="86">
        <v>270</v>
      </c>
      <c r="H21" s="86"/>
      <c r="I21" s="86">
        <v>0</v>
      </c>
      <c r="J21" s="86"/>
      <c r="K21" s="86">
        <v>0</v>
      </c>
      <c r="L21" s="86"/>
      <c r="M21" s="86">
        <f t="shared" si="2"/>
        <v>0</v>
      </c>
      <c r="N21" s="86"/>
      <c r="O21" s="86">
        <v>8100000000</v>
      </c>
      <c r="P21" s="86"/>
      <c r="Q21" s="86">
        <v>0</v>
      </c>
      <c r="R21" s="86"/>
      <c r="S21" s="86">
        <f t="shared" si="3"/>
        <v>8100000000</v>
      </c>
      <c r="T21" s="92"/>
      <c r="U21" s="93"/>
      <c r="V21" s="93"/>
    </row>
    <row r="22" spans="1:22" s="88" customFormat="1" ht="30">
      <c r="A22" s="79" t="s">
        <v>117</v>
      </c>
      <c r="B22" s="77"/>
      <c r="C22" s="81" t="s">
        <v>128</v>
      </c>
      <c r="D22" s="81"/>
      <c r="E22" s="86">
        <v>6000000</v>
      </c>
      <c r="F22" s="86"/>
      <c r="G22" s="86">
        <v>4240</v>
      </c>
      <c r="H22" s="86"/>
      <c r="I22" s="86">
        <v>0</v>
      </c>
      <c r="J22" s="86"/>
      <c r="K22" s="86">
        <v>0</v>
      </c>
      <c r="L22" s="86"/>
      <c r="M22" s="86">
        <f t="shared" si="2"/>
        <v>0</v>
      </c>
      <c r="N22" s="86"/>
      <c r="O22" s="86">
        <v>25440000000</v>
      </c>
      <c r="P22" s="86"/>
      <c r="Q22" s="86">
        <v>0</v>
      </c>
      <c r="R22" s="86"/>
      <c r="S22" s="86">
        <f t="shared" si="3"/>
        <v>25440000000</v>
      </c>
      <c r="T22" s="92"/>
      <c r="U22" s="93"/>
      <c r="V22" s="93"/>
    </row>
    <row r="23" spans="1:22" s="88" customFormat="1" ht="30">
      <c r="A23" s="79" t="s">
        <v>134</v>
      </c>
      <c r="B23" s="77"/>
      <c r="C23" s="81" t="s">
        <v>146</v>
      </c>
      <c r="D23" s="81"/>
      <c r="E23" s="86">
        <v>503995</v>
      </c>
      <c r="F23" s="86"/>
      <c r="G23" s="86">
        <v>135</v>
      </c>
      <c r="H23" s="86"/>
      <c r="I23" s="86">
        <v>0</v>
      </c>
      <c r="J23" s="86"/>
      <c r="K23" s="86">
        <v>0</v>
      </c>
      <c r="L23" s="86"/>
      <c r="M23" s="86">
        <f t="shared" si="2"/>
        <v>0</v>
      </c>
      <c r="N23" s="86"/>
      <c r="O23" s="86">
        <v>68039325</v>
      </c>
      <c r="P23" s="86"/>
      <c r="Q23" s="86">
        <v>0</v>
      </c>
      <c r="R23" s="86"/>
      <c r="S23" s="86">
        <f t="shared" si="3"/>
        <v>68039325</v>
      </c>
      <c r="T23" s="92"/>
      <c r="U23" s="93"/>
    </row>
    <row r="24" spans="1:22" s="88" customFormat="1" ht="28.5" thickBot="1">
      <c r="A24" s="77"/>
      <c r="B24" s="77"/>
      <c r="C24" s="81"/>
      <c r="D24" s="81"/>
      <c r="E24" s="80"/>
      <c r="F24" s="77"/>
      <c r="G24" s="83"/>
      <c r="H24" s="77"/>
      <c r="I24" s="85">
        <f>SUM(I9:I23)</f>
        <v>26091673560</v>
      </c>
      <c r="J24" s="83" t="e">
        <f>SUM(#REF!)</f>
        <v>#REF!</v>
      </c>
      <c r="K24" s="85">
        <f>SUM(K9:K23)</f>
        <v>-2735546400</v>
      </c>
      <c r="L24" s="83" t="e">
        <f>SUM(#REF!)</f>
        <v>#REF!</v>
      </c>
      <c r="M24" s="85">
        <f>SUM(M9:M23)</f>
        <v>23356127160</v>
      </c>
      <c r="N24" s="83" t="e">
        <f>SUM(#REF!)</f>
        <v>#REF!</v>
      </c>
      <c r="O24" s="85">
        <f>SUM(O9:O23)</f>
        <v>184015211985</v>
      </c>
      <c r="P24" s="83" t="e">
        <f>SUM(#REF!)</f>
        <v>#REF!</v>
      </c>
      <c r="Q24" s="85">
        <f>SUM(Q9:Q23)</f>
        <v>-2735546400</v>
      </c>
      <c r="R24" s="83" t="e">
        <f>SUM(#REF!)</f>
        <v>#REF!</v>
      </c>
      <c r="S24" s="85">
        <f>SUM(S9:S23)</f>
        <v>181279665585</v>
      </c>
      <c r="T24" s="94"/>
    </row>
    <row r="25" spans="1:22" s="88" customFormat="1" ht="30.75" thickTop="1">
      <c r="A25" s="79"/>
      <c r="B25" s="77"/>
      <c r="C25" s="81"/>
      <c r="D25" s="81"/>
      <c r="E25" s="80"/>
      <c r="F25" s="77"/>
      <c r="G25" s="83"/>
      <c r="H25" s="77"/>
      <c r="I25" s="83"/>
      <c r="J25" s="77"/>
      <c r="K25" s="83"/>
      <c r="L25" s="77"/>
      <c r="M25" s="87"/>
      <c r="N25" s="77"/>
      <c r="O25" s="95"/>
      <c r="P25" s="77"/>
      <c r="Q25" s="83"/>
      <c r="R25" s="77"/>
      <c r="S25" s="83"/>
      <c r="T25" s="91"/>
    </row>
    <row r="26" spans="1:22" s="88" customFormat="1" ht="30">
      <c r="A26" s="79"/>
      <c r="B26" s="77"/>
      <c r="C26" s="81"/>
      <c r="D26" s="81"/>
      <c r="E26" s="80"/>
      <c r="F26" s="77"/>
      <c r="G26" s="83"/>
      <c r="H26" s="77"/>
      <c r="I26" s="83"/>
      <c r="J26" s="77"/>
      <c r="K26" s="83"/>
      <c r="L26" s="77"/>
      <c r="M26" s="87"/>
      <c r="N26" s="77"/>
      <c r="O26" s="83"/>
      <c r="P26" s="77"/>
      <c r="Q26" s="86"/>
      <c r="R26" s="77"/>
      <c r="S26" s="83"/>
      <c r="T26" s="91"/>
    </row>
    <row r="27" spans="1:22" s="88" customFormat="1" ht="30">
      <c r="A27" s="79"/>
      <c r="B27" s="77"/>
      <c r="C27" s="81"/>
      <c r="D27" s="81"/>
      <c r="E27" s="80"/>
      <c r="F27" s="77"/>
      <c r="G27" s="83"/>
      <c r="H27" s="77"/>
      <c r="I27" s="83"/>
      <c r="J27" s="77"/>
      <c r="K27" s="86"/>
      <c r="L27" s="77"/>
      <c r="M27" s="87"/>
      <c r="N27" s="77"/>
      <c r="O27" s="83"/>
      <c r="P27" s="77"/>
      <c r="Q27" s="83"/>
      <c r="R27" s="77"/>
      <c r="S27" s="83"/>
      <c r="T27" s="91"/>
    </row>
    <row r="28" spans="1:22" s="88" customFormat="1" ht="30">
      <c r="A28" s="79"/>
      <c r="B28" s="77"/>
      <c r="C28" s="81"/>
      <c r="D28" s="81"/>
      <c r="E28" s="80"/>
      <c r="F28" s="77"/>
      <c r="G28" s="83"/>
      <c r="H28" s="77"/>
      <c r="I28" s="83"/>
      <c r="J28" s="77"/>
      <c r="K28" s="83"/>
      <c r="L28" s="77"/>
      <c r="M28" s="87"/>
      <c r="N28" s="77"/>
      <c r="O28" s="83"/>
      <c r="P28" s="77"/>
      <c r="Q28" s="83"/>
      <c r="R28" s="77"/>
      <c r="S28" s="83"/>
      <c r="T28" s="91"/>
    </row>
    <row r="29" spans="1:22" s="88" customFormat="1" ht="30">
      <c r="A29" s="79"/>
      <c r="B29" s="77"/>
      <c r="C29" s="81"/>
      <c r="D29" s="81"/>
      <c r="E29" s="80"/>
      <c r="F29" s="77"/>
      <c r="G29" s="83"/>
      <c r="H29" s="77"/>
      <c r="I29" s="83"/>
      <c r="J29" s="77"/>
      <c r="K29" s="83"/>
      <c r="L29" s="77"/>
      <c r="M29" s="87"/>
      <c r="N29" s="77"/>
      <c r="O29" s="83"/>
      <c r="P29" s="77"/>
      <c r="Q29" s="83"/>
      <c r="R29" s="77"/>
      <c r="S29" s="83"/>
      <c r="T29" s="91"/>
    </row>
    <row r="30" spans="1:22" s="88" customFormat="1">
      <c r="A30" s="77"/>
      <c r="B30" s="77"/>
      <c r="C30" s="81"/>
      <c r="D30" s="81"/>
      <c r="E30" s="80"/>
      <c r="F30" s="77"/>
      <c r="G30" s="77"/>
      <c r="H30" s="77"/>
      <c r="I30" s="77"/>
      <c r="J30" s="77"/>
      <c r="K30" s="83"/>
      <c r="L30" s="77"/>
      <c r="M30" s="87"/>
      <c r="N30" s="77"/>
      <c r="O30" s="83"/>
      <c r="P30" s="77"/>
      <c r="Q30" s="83"/>
      <c r="R30" s="77"/>
      <c r="S30" s="83"/>
      <c r="T30" s="91"/>
    </row>
    <row r="31" spans="1:22" s="88" customFormat="1">
      <c r="A31" s="77"/>
      <c r="B31" s="77"/>
      <c r="C31" s="81"/>
      <c r="D31" s="81"/>
      <c r="E31" s="81"/>
      <c r="F31" s="77"/>
      <c r="G31" s="77"/>
      <c r="H31" s="77"/>
      <c r="I31" s="77"/>
      <c r="J31" s="77"/>
      <c r="K31" s="83"/>
      <c r="L31" s="77"/>
      <c r="M31" s="87"/>
      <c r="N31" s="77"/>
      <c r="O31" s="77"/>
      <c r="P31" s="77"/>
      <c r="Q31" s="77"/>
      <c r="R31" s="77"/>
      <c r="S31" s="77"/>
      <c r="T31" s="91"/>
    </row>
    <row r="32" spans="1:22" s="88" customFormat="1">
      <c r="A32" s="77"/>
      <c r="B32" s="77"/>
      <c r="C32" s="81"/>
      <c r="D32" s="81"/>
      <c r="E32" s="81"/>
      <c r="F32" s="77"/>
      <c r="G32" s="77"/>
      <c r="H32" s="77"/>
      <c r="I32" s="77"/>
      <c r="J32" s="77"/>
      <c r="K32" s="83"/>
      <c r="L32" s="77"/>
      <c r="M32" s="87"/>
      <c r="N32" s="77"/>
      <c r="O32" s="77"/>
      <c r="P32" s="77"/>
      <c r="Q32" s="77"/>
      <c r="R32" s="77"/>
      <c r="S32" s="77"/>
      <c r="T32" s="91"/>
    </row>
    <row r="33" spans="1:20" s="88" customFormat="1">
      <c r="A33" s="77"/>
      <c r="B33" s="77"/>
      <c r="C33" s="81"/>
      <c r="D33" s="81"/>
      <c r="E33" s="81"/>
      <c r="F33" s="77"/>
      <c r="G33" s="77"/>
      <c r="H33" s="77"/>
      <c r="I33" s="77"/>
      <c r="J33" s="77"/>
      <c r="K33" s="83"/>
      <c r="L33" s="77"/>
      <c r="M33" s="87"/>
      <c r="N33" s="77"/>
      <c r="O33" s="77"/>
      <c r="P33" s="77"/>
      <c r="Q33" s="77"/>
      <c r="R33" s="77"/>
      <c r="S33" s="77"/>
      <c r="T33" s="91"/>
    </row>
    <row r="34" spans="1:20" s="88" customFormat="1">
      <c r="A34" s="77"/>
      <c r="B34" s="77"/>
      <c r="C34" s="81"/>
      <c r="D34" s="81"/>
      <c r="E34" s="81"/>
      <c r="F34" s="77"/>
      <c r="G34" s="77"/>
      <c r="H34" s="77"/>
      <c r="I34" s="77"/>
      <c r="J34" s="77"/>
      <c r="K34" s="77"/>
      <c r="L34" s="77"/>
      <c r="M34" s="87"/>
      <c r="N34" s="77"/>
      <c r="O34" s="77"/>
      <c r="P34" s="77"/>
      <c r="Q34" s="77"/>
      <c r="R34" s="77"/>
      <c r="S34" s="77"/>
      <c r="T34" s="91"/>
    </row>
    <row r="35" spans="1:20" s="88" customFormat="1">
      <c r="A35" s="77"/>
      <c r="B35" s="77"/>
      <c r="C35" s="81"/>
      <c r="D35" s="81"/>
      <c r="E35" s="81"/>
      <c r="F35" s="77"/>
      <c r="G35" s="77"/>
      <c r="H35" s="77"/>
      <c r="I35" s="77"/>
      <c r="J35" s="77"/>
      <c r="K35" s="77"/>
      <c r="L35" s="77"/>
      <c r="M35" s="87"/>
      <c r="N35" s="77"/>
      <c r="O35" s="77"/>
      <c r="P35" s="77"/>
      <c r="Q35" s="77"/>
      <c r="R35" s="77"/>
      <c r="S35" s="77"/>
      <c r="T35" s="91"/>
    </row>
    <row r="36" spans="1:20" s="88" customFormat="1">
      <c r="A36" s="77"/>
      <c r="B36" s="77"/>
      <c r="C36" s="81"/>
      <c r="D36" s="81"/>
      <c r="E36" s="81"/>
      <c r="F36" s="77"/>
      <c r="G36" s="77"/>
      <c r="H36" s="77"/>
      <c r="I36" s="77"/>
      <c r="J36" s="77"/>
      <c r="K36" s="77"/>
      <c r="L36" s="77"/>
      <c r="M36" s="87"/>
      <c r="N36" s="77"/>
      <c r="O36" s="77"/>
      <c r="P36" s="77"/>
      <c r="Q36" s="77"/>
      <c r="R36" s="77"/>
      <c r="S36" s="77"/>
      <c r="T36" s="91"/>
    </row>
    <row r="37" spans="1:20">
      <c r="M37" s="87"/>
    </row>
    <row r="38" spans="1:20">
      <c r="M38" s="87"/>
    </row>
    <row r="39" spans="1:20">
      <c r="M39" s="87"/>
    </row>
    <row r="40" spans="1:20">
      <c r="M40" s="87"/>
    </row>
    <row r="41" spans="1:20">
      <c r="M41" s="87"/>
    </row>
    <row r="42" spans="1:20">
      <c r="M42" s="87"/>
    </row>
    <row r="43" spans="1:20">
      <c r="M43" s="8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67"/>
  <sheetViews>
    <sheetView rightToLeft="1" view="pageBreakPreview" zoomScale="50" zoomScaleNormal="100" zoomScaleSheetLayoutView="50" workbookViewId="0">
      <selection activeCell="K25" sqref="K25"/>
    </sheetView>
  </sheetViews>
  <sheetFormatPr defaultColWidth="9.140625" defaultRowHeight="27.75"/>
  <cols>
    <col min="1" max="1" width="48.5703125" style="100" bestFit="1" customWidth="1"/>
    <col min="2" max="2" width="1" style="100" customWidth="1"/>
    <col min="3" max="3" width="21.140625" style="101" bestFit="1" customWidth="1"/>
    <col min="4" max="4" width="1" style="100" customWidth="1"/>
    <col min="5" max="5" width="29.85546875" style="100" bestFit="1" customWidth="1"/>
    <col min="6" max="6" width="1" style="100" customWidth="1"/>
    <col min="7" max="7" width="33.42578125" style="100" customWidth="1"/>
    <col min="8" max="8" width="1" style="100" customWidth="1"/>
    <col min="9" max="9" width="28.85546875" style="100" customWidth="1"/>
    <col min="10" max="10" width="1" style="100" customWidth="1"/>
    <col min="11" max="11" width="21.7109375" style="101" customWidth="1"/>
    <col min="12" max="12" width="1" style="100" customWidth="1"/>
    <col min="13" max="13" width="30.85546875" style="100" customWidth="1"/>
    <col min="14" max="14" width="1" style="100" customWidth="1"/>
    <col min="15" max="15" width="32.5703125" style="100" bestFit="1" customWidth="1"/>
    <col min="16" max="16" width="1" style="100" customWidth="1"/>
    <col min="17" max="17" width="30.5703125" style="39" customWidth="1"/>
    <col min="18" max="18" width="1.85546875" style="100" customWidth="1"/>
    <col min="19" max="19" width="14.7109375" style="100" customWidth="1"/>
    <col min="20" max="20" width="19.42578125" style="100" bestFit="1" customWidth="1"/>
    <col min="21" max="21" width="23.85546875" style="100" bestFit="1" customWidth="1"/>
    <col min="22" max="22" width="18.7109375" style="100" bestFit="1" customWidth="1"/>
    <col min="23" max="23" width="19.28515625" style="100" bestFit="1" customWidth="1"/>
    <col min="24" max="24" width="13.7109375" style="100" customWidth="1"/>
    <col min="25" max="25" width="24.42578125" style="100" bestFit="1" customWidth="1"/>
    <col min="26" max="16384" width="9.140625" style="100"/>
  </cols>
  <sheetData>
    <row r="1" spans="1:29" s="96" customFormat="1" ht="33.75">
      <c r="C1" s="97"/>
      <c r="K1" s="97"/>
      <c r="Q1" s="38"/>
    </row>
    <row r="2" spans="1:29" s="98" customFormat="1" ht="42.75">
      <c r="A2" s="191" t="s">
        <v>67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29" s="98" customFormat="1" ht="42.75">
      <c r="A3" s="191" t="s">
        <v>29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29" s="98" customFormat="1" ht="42.75">
      <c r="A4" s="191" t="str">
        <f>'درآمد سود سهام '!A4:S4</f>
        <v>برای ماه منتهی به 1401/12/29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1:29" s="96" customFormat="1" ht="36">
      <c r="A5" s="168"/>
      <c r="B5" s="168"/>
      <c r="C5" s="168"/>
      <c r="D5" s="168"/>
      <c r="E5" s="168"/>
      <c r="F5" s="168"/>
      <c r="G5" s="99"/>
      <c r="H5" s="168"/>
      <c r="I5" s="168"/>
      <c r="J5" s="168"/>
      <c r="K5" s="168"/>
      <c r="L5" s="168"/>
      <c r="M5" s="168"/>
      <c r="N5" s="168"/>
      <c r="O5" s="168"/>
      <c r="P5" s="168"/>
      <c r="Q5" s="25"/>
    </row>
    <row r="6" spans="1:29" ht="40.5">
      <c r="A6" s="192" t="s">
        <v>78</v>
      </c>
      <c r="B6" s="192"/>
      <c r="C6" s="192"/>
      <c r="D6" s="192"/>
      <c r="E6" s="192"/>
      <c r="F6" s="192"/>
      <c r="G6" s="192"/>
      <c r="H6" s="192"/>
      <c r="I6" s="192"/>
    </row>
    <row r="7" spans="1:29" s="46" customFormat="1" ht="34.5" thickBot="1">
      <c r="A7" s="176" t="s">
        <v>3</v>
      </c>
      <c r="C7" s="190" t="s">
        <v>155</v>
      </c>
      <c r="D7" s="190" t="s">
        <v>31</v>
      </c>
      <c r="E7" s="190" t="s">
        <v>31</v>
      </c>
      <c r="F7" s="190" t="s">
        <v>31</v>
      </c>
      <c r="G7" s="190" t="s">
        <v>31</v>
      </c>
      <c r="H7" s="190" t="s">
        <v>31</v>
      </c>
      <c r="I7" s="190" t="s">
        <v>31</v>
      </c>
      <c r="K7" s="190" t="s">
        <v>156</v>
      </c>
      <c r="L7" s="190" t="s">
        <v>32</v>
      </c>
      <c r="M7" s="190" t="s">
        <v>32</v>
      </c>
      <c r="N7" s="190" t="s">
        <v>32</v>
      </c>
      <c r="O7" s="190" t="s">
        <v>32</v>
      </c>
      <c r="P7" s="190" t="s">
        <v>32</v>
      </c>
      <c r="Q7" s="190" t="s">
        <v>32</v>
      </c>
    </row>
    <row r="8" spans="1:29" s="102" customFormat="1" ht="66" customHeight="1" thickBot="1">
      <c r="A8" s="190" t="s">
        <v>3</v>
      </c>
      <c r="C8" s="203" t="s">
        <v>6</v>
      </c>
      <c r="E8" s="203" t="s">
        <v>45</v>
      </c>
      <c r="G8" s="203" t="s">
        <v>46</v>
      </c>
      <c r="I8" s="203" t="s">
        <v>48</v>
      </c>
      <c r="K8" s="203" t="s">
        <v>6</v>
      </c>
      <c r="M8" s="203" t="s">
        <v>45</v>
      </c>
      <c r="O8" s="203" t="s">
        <v>46</v>
      </c>
      <c r="Q8" s="204" t="s">
        <v>48</v>
      </c>
    </row>
    <row r="9" spans="1:29" s="46" customFormat="1" ht="40.5" customHeight="1">
      <c r="A9" s="79" t="s">
        <v>89</v>
      </c>
      <c r="B9" s="77"/>
      <c r="C9" s="84">
        <v>500000</v>
      </c>
      <c r="D9" s="84"/>
      <c r="E9" s="84">
        <v>22224969944</v>
      </c>
      <c r="F9" s="84"/>
      <c r="G9" s="84">
        <v>11635906223</v>
      </c>
      <c r="H9" s="84"/>
      <c r="I9" s="84">
        <v>10589063721</v>
      </c>
      <c r="J9" s="84"/>
      <c r="K9" s="84">
        <v>5033956</v>
      </c>
      <c r="L9" s="84"/>
      <c r="M9" s="84">
        <v>137920097721</v>
      </c>
      <c r="N9" s="84"/>
      <c r="O9" s="84">
        <v>117169430757</v>
      </c>
      <c r="P9" s="84"/>
      <c r="Q9" s="84">
        <v>20750666964</v>
      </c>
      <c r="S9" s="58"/>
      <c r="T9" s="103"/>
      <c r="U9" s="106"/>
      <c r="V9" s="106"/>
      <c r="W9" s="57"/>
      <c r="X9" s="58"/>
      <c r="Y9" s="57"/>
      <c r="Z9" s="106"/>
      <c r="AA9" s="106"/>
      <c r="AB9" s="58"/>
      <c r="AC9" s="58"/>
    </row>
    <row r="10" spans="1:29" s="46" customFormat="1" ht="40.5" customHeight="1">
      <c r="A10" s="79" t="s">
        <v>100</v>
      </c>
      <c r="B10" s="77"/>
      <c r="C10" s="84">
        <v>700000</v>
      </c>
      <c r="D10" s="84"/>
      <c r="E10" s="84">
        <v>15834293936</v>
      </c>
      <c r="F10" s="84"/>
      <c r="G10" s="84">
        <v>12073794337</v>
      </c>
      <c r="H10" s="84"/>
      <c r="I10" s="84">
        <v>3760499599</v>
      </c>
      <c r="J10" s="84"/>
      <c r="K10" s="84">
        <v>8200000</v>
      </c>
      <c r="L10" s="84"/>
      <c r="M10" s="84">
        <v>166754712352</v>
      </c>
      <c r="N10" s="84"/>
      <c r="O10" s="84">
        <v>141471460456</v>
      </c>
      <c r="P10" s="84"/>
      <c r="Q10" s="84">
        <v>25283251896</v>
      </c>
      <c r="S10" s="58"/>
      <c r="T10" s="103"/>
      <c r="U10" s="106"/>
      <c r="V10" s="106"/>
      <c r="W10" s="57"/>
      <c r="X10" s="58"/>
      <c r="Y10" s="57"/>
      <c r="Z10" s="106"/>
      <c r="AA10" s="106"/>
      <c r="AB10" s="58"/>
      <c r="AC10" s="58"/>
    </row>
    <row r="11" spans="1:29" s="46" customFormat="1" ht="40.5" customHeight="1">
      <c r="A11" s="79" t="s">
        <v>120</v>
      </c>
      <c r="B11" s="77"/>
      <c r="C11" s="84">
        <v>6250</v>
      </c>
      <c r="D11" s="84"/>
      <c r="E11" s="84">
        <v>212913086</v>
      </c>
      <c r="F11" s="84"/>
      <c r="G11" s="84">
        <v>144494786</v>
      </c>
      <c r="H11" s="84"/>
      <c r="I11" s="84">
        <v>68418300</v>
      </c>
      <c r="J11" s="84"/>
      <c r="K11" s="84">
        <v>1488210</v>
      </c>
      <c r="L11" s="84"/>
      <c r="M11" s="84">
        <v>32187070385</v>
      </c>
      <c r="N11" s="84"/>
      <c r="O11" s="84">
        <v>33035002524</v>
      </c>
      <c r="P11" s="84"/>
      <c r="Q11" s="84">
        <v>-847932139</v>
      </c>
      <c r="S11" s="58"/>
      <c r="T11" s="103"/>
      <c r="U11" s="106"/>
      <c r="V11" s="106"/>
      <c r="W11" s="57"/>
      <c r="X11" s="58"/>
      <c r="Y11" s="57"/>
      <c r="Z11" s="57"/>
      <c r="AA11" s="57"/>
      <c r="AB11" s="58"/>
      <c r="AC11" s="58"/>
    </row>
    <row r="12" spans="1:29" s="46" customFormat="1" ht="40.5" customHeight="1">
      <c r="A12" s="79" t="s">
        <v>85</v>
      </c>
      <c r="B12" s="77"/>
      <c r="C12" s="84">
        <v>0</v>
      </c>
      <c r="D12" s="84"/>
      <c r="E12" s="84">
        <v>0</v>
      </c>
      <c r="F12" s="84"/>
      <c r="G12" s="84">
        <v>0</v>
      </c>
      <c r="H12" s="84"/>
      <c r="I12" s="84">
        <v>0</v>
      </c>
      <c r="J12" s="84"/>
      <c r="K12" s="84">
        <v>1260430</v>
      </c>
      <c r="L12" s="84"/>
      <c r="M12" s="84">
        <v>90056149319</v>
      </c>
      <c r="N12" s="84"/>
      <c r="O12" s="84">
        <v>78917457194</v>
      </c>
      <c r="P12" s="84"/>
      <c r="Q12" s="84">
        <v>11138692125</v>
      </c>
      <c r="S12" s="58"/>
      <c r="T12" s="103"/>
      <c r="U12" s="104"/>
      <c r="V12" s="105"/>
      <c r="W12" s="57"/>
      <c r="X12" s="58"/>
      <c r="Y12" s="57"/>
      <c r="Z12" s="106"/>
      <c r="AA12" s="106"/>
      <c r="AB12" s="58"/>
      <c r="AC12" s="58"/>
    </row>
    <row r="13" spans="1:29" s="46" customFormat="1" ht="40.5" customHeight="1">
      <c r="A13" s="79" t="s">
        <v>124</v>
      </c>
      <c r="B13" s="77"/>
      <c r="C13" s="84">
        <v>0</v>
      </c>
      <c r="D13" s="84"/>
      <c r="E13" s="84">
        <v>0</v>
      </c>
      <c r="F13" s="84"/>
      <c r="G13" s="84">
        <v>0</v>
      </c>
      <c r="H13" s="84"/>
      <c r="I13" s="84">
        <v>0</v>
      </c>
      <c r="J13" s="84"/>
      <c r="K13" s="84">
        <v>632733</v>
      </c>
      <c r="L13" s="84"/>
      <c r="M13" s="84">
        <v>7971299895</v>
      </c>
      <c r="N13" s="84"/>
      <c r="O13" s="84">
        <v>7940573236</v>
      </c>
      <c r="P13" s="84"/>
      <c r="Q13" s="84">
        <v>30726659</v>
      </c>
      <c r="S13" s="58"/>
      <c r="T13" s="103"/>
      <c r="U13" s="104"/>
      <c r="V13" s="105"/>
      <c r="W13" s="57"/>
      <c r="X13" s="58"/>
    </row>
    <row r="14" spans="1:29" s="46" customFormat="1" ht="40.5" customHeight="1">
      <c r="A14" s="79" t="s">
        <v>91</v>
      </c>
      <c r="B14" s="77"/>
      <c r="C14" s="84">
        <v>0</v>
      </c>
      <c r="D14" s="84"/>
      <c r="E14" s="84">
        <v>0</v>
      </c>
      <c r="F14" s="84"/>
      <c r="G14" s="84">
        <v>0</v>
      </c>
      <c r="H14" s="84"/>
      <c r="I14" s="84">
        <v>0</v>
      </c>
      <c r="J14" s="84"/>
      <c r="K14" s="84">
        <v>4800000</v>
      </c>
      <c r="L14" s="84"/>
      <c r="M14" s="84">
        <v>79265534452</v>
      </c>
      <c r="N14" s="84"/>
      <c r="O14" s="84">
        <v>82267041558</v>
      </c>
      <c r="P14" s="84"/>
      <c r="Q14" s="84">
        <v>-3001507106</v>
      </c>
      <c r="S14" s="58"/>
      <c r="T14" s="103"/>
      <c r="U14" s="104"/>
      <c r="V14" s="105"/>
      <c r="W14" s="57"/>
      <c r="X14" s="58"/>
    </row>
    <row r="15" spans="1:29" s="46" customFormat="1" ht="40.5" customHeight="1">
      <c r="A15" s="79" t="s">
        <v>117</v>
      </c>
      <c r="B15" s="77"/>
      <c r="C15" s="84">
        <v>0</v>
      </c>
      <c r="D15" s="84"/>
      <c r="E15" s="84">
        <v>0</v>
      </c>
      <c r="F15" s="84"/>
      <c r="G15" s="84">
        <v>0</v>
      </c>
      <c r="H15" s="84"/>
      <c r="I15" s="84">
        <v>0</v>
      </c>
      <c r="J15" s="84"/>
      <c r="K15" s="84">
        <v>2606861</v>
      </c>
      <c r="L15" s="84"/>
      <c r="M15" s="84">
        <v>63673067074</v>
      </c>
      <c r="N15" s="84"/>
      <c r="O15" s="84">
        <v>51238934162</v>
      </c>
      <c r="P15" s="84"/>
      <c r="Q15" s="84">
        <v>12434132912</v>
      </c>
      <c r="S15" s="58"/>
      <c r="T15" s="103"/>
      <c r="U15" s="104"/>
      <c r="V15" s="105"/>
      <c r="W15" s="57"/>
      <c r="X15" s="58"/>
    </row>
    <row r="16" spans="1:29" s="46" customFormat="1" ht="40.5" customHeight="1">
      <c r="A16" s="79" t="s">
        <v>142</v>
      </c>
      <c r="B16" s="77"/>
      <c r="C16" s="84">
        <v>0</v>
      </c>
      <c r="D16" s="84"/>
      <c r="E16" s="84">
        <v>0</v>
      </c>
      <c r="F16" s="84"/>
      <c r="G16" s="84">
        <v>0</v>
      </c>
      <c r="H16" s="84"/>
      <c r="I16" s="84">
        <v>0</v>
      </c>
      <c r="J16" s="84"/>
      <c r="K16" s="84">
        <v>4800000</v>
      </c>
      <c r="L16" s="84"/>
      <c r="M16" s="84">
        <v>91750655492</v>
      </c>
      <c r="N16" s="84"/>
      <c r="O16" s="84">
        <v>91750655492</v>
      </c>
      <c r="P16" s="84"/>
      <c r="Q16" s="84">
        <v>0</v>
      </c>
      <c r="S16" s="58"/>
      <c r="T16" s="103"/>
      <c r="U16" s="106"/>
      <c r="V16" s="106"/>
      <c r="W16" s="57"/>
      <c r="X16" s="58"/>
    </row>
    <row r="17" spans="1:24" s="46" customFormat="1" ht="40.5" customHeight="1">
      <c r="A17" s="79" t="s">
        <v>90</v>
      </c>
      <c r="B17" s="77"/>
      <c r="C17" s="84">
        <v>0</v>
      </c>
      <c r="D17" s="84"/>
      <c r="E17" s="84">
        <v>0</v>
      </c>
      <c r="F17" s="84"/>
      <c r="G17" s="84">
        <v>0</v>
      </c>
      <c r="H17" s="84"/>
      <c r="I17" s="84">
        <v>0</v>
      </c>
      <c r="J17" s="84"/>
      <c r="K17" s="84">
        <v>1200000</v>
      </c>
      <c r="L17" s="84"/>
      <c r="M17" s="84">
        <v>18936055294</v>
      </c>
      <c r="N17" s="84"/>
      <c r="O17" s="84">
        <v>16568825400</v>
      </c>
      <c r="P17" s="84"/>
      <c r="Q17" s="84">
        <v>2367229894</v>
      </c>
      <c r="S17" s="58"/>
      <c r="T17" s="103"/>
      <c r="U17" s="106"/>
      <c r="V17" s="106"/>
      <c r="W17" s="57"/>
      <c r="X17" s="58"/>
    </row>
    <row r="18" spans="1:24" s="46" customFormat="1" ht="40.5" customHeight="1">
      <c r="A18" s="79" t="s">
        <v>136</v>
      </c>
      <c r="B18" s="77"/>
      <c r="C18" s="84">
        <v>0</v>
      </c>
      <c r="D18" s="84"/>
      <c r="E18" s="84">
        <v>0</v>
      </c>
      <c r="F18" s="84"/>
      <c r="G18" s="84">
        <v>0</v>
      </c>
      <c r="H18" s="84"/>
      <c r="I18" s="84">
        <v>0</v>
      </c>
      <c r="J18" s="84"/>
      <c r="K18" s="84">
        <v>300000</v>
      </c>
      <c r="L18" s="84"/>
      <c r="M18" s="84">
        <v>1690060166</v>
      </c>
      <c r="N18" s="84"/>
      <c r="O18" s="84">
        <v>1837403509</v>
      </c>
      <c r="P18" s="84"/>
      <c r="Q18" s="84">
        <v>-147343343</v>
      </c>
      <c r="S18" s="58"/>
      <c r="T18" s="103"/>
      <c r="U18" s="106"/>
      <c r="V18" s="106"/>
      <c r="W18" s="57"/>
      <c r="X18" s="58"/>
    </row>
    <row r="19" spans="1:24" s="46" customFormat="1" ht="40.5" customHeight="1">
      <c r="A19" s="79" t="s">
        <v>119</v>
      </c>
      <c r="B19" s="77"/>
      <c r="C19" s="84">
        <v>0</v>
      </c>
      <c r="D19" s="84"/>
      <c r="E19" s="84">
        <v>0</v>
      </c>
      <c r="F19" s="84"/>
      <c r="G19" s="84">
        <v>0</v>
      </c>
      <c r="H19" s="84"/>
      <c r="I19" s="84">
        <v>0</v>
      </c>
      <c r="J19" s="84"/>
      <c r="K19" s="84">
        <v>11000000</v>
      </c>
      <c r="L19" s="84"/>
      <c r="M19" s="84">
        <v>95174045158</v>
      </c>
      <c r="N19" s="84"/>
      <c r="O19" s="84">
        <v>90556622511</v>
      </c>
      <c r="P19" s="84"/>
      <c r="Q19" s="84">
        <v>4617422647</v>
      </c>
      <c r="S19" s="58"/>
      <c r="T19" s="103"/>
      <c r="U19" s="106"/>
      <c r="V19" s="106"/>
      <c r="W19" s="57"/>
      <c r="X19" s="58"/>
    </row>
    <row r="20" spans="1:24" s="46" customFormat="1" ht="40.5" customHeight="1">
      <c r="A20" s="79" t="s">
        <v>98</v>
      </c>
      <c r="B20" s="77"/>
      <c r="C20" s="84">
        <v>0</v>
      </c>
      <c r="D20" s="84"/>
      <c r="E20" s="84">
        <v>0</v>
      </c>
      <c r="F20" s="84"/>
      <c r="G20" s="84">
        <v>0</v>
      </c>
      <c r="H20" s="84"/>
      <c r="I20" s="84">
        <v>0</v>
      </c>
      <c r="J20" s="84"/>
      <c r="K20" s="84">
        <v>485000</v>
      </c>
      <c r="L20" s="84"/>
      <c r="M20" s="84">
        <v>50189992736</v>
      </c>
      <c r="N20" s="84"/>
      <c r="O20" s="84">
        <v>49705979175</v>
      </c>
      <c r="P20" s="84"/>
      <c r="Q20" s="84">
        <v>484013561</v>
      </c>
      <c r="S20" s="58"/>
      <c r="T20" s="103"/>
      <c r="U20" s="106"/>
      <c r="V20" s="106"/>
      <c r="W20" s="57"/>
      <c r="X20" s="58"/>
    </row>
    <row r="21" spans="1:24" s="46" customFormat="1" ht="40.5" customHeight="1">
      <c r="A21" s="79" t="s">
        <v>103</v>
      </c>
      <c r="B21" s="77"/>
      <c r="C21" s="84">
        <v>0</v>
      </c>
      <c r="D21" s="84"/>
      <c r="E21" s="84">
        <v>0</v>
      </c>
      <c r="F21" s="84"/>
      <c r="G21" s="84">
        <v>0</v>
      </c>
      <c r="H21" s="84"/>
      <c r="I21" s="84">
        <v>0</v>
      </c>
      <c r="J21" s="84"/>
      <c r="K21" s="84">
        <v>6509515</v>
      </c>
      <c r="L21" s="84"/>
      <c r="M21" s="84">
        <v>25984276577</v>
      </c>
      <c r="N21" s="84"/>
      <c r="O21" s="84">
        <v>26174346529</v>
      </c>
      <c r="P21" s="84"/>
      <c r="Q21" s="84">
        <v>-190069952</v>
      </c>
      <c r="S21" s="58"/>
      <c r="T21" s="103"/>
      <c r="U21" s="106"/>
      <c r="V21" s="106"/>
      <c r="W21" s="57"/>
      <c r="X21" s="58"/>
    </row>
    <row r="22" spans="1:24" s="46" customFormat="1" ht="40.5" customHeight="1">
      <c r="A22" s="79" t="s">
        <v>133</v>
      </c>
      <c r="B22" s="77"/>
      <c r="C22" s="84">
        <v>0</v>
      </c>
      <c r="D22" s="84"/>
      <c r="E22" s="84">
        <v>0</v>
      </c>
      <c r="F22" s="84"/>
      <c r="G22" s="84">
        <v>0</v>
      </c>
      <c r="H22" s="84"/>
      <c r="I22" s="84">
        <v>0</v>
      </c>
      <c r="J22" s="84"/>
      <c r="K22" s="84">
        <v>6000</v>
      </c>
      <c r="L22" s="84"/>
      <c r="M22" s="84">
        <v>103778821</v>
      </c>
      <c r="N22" s="84"/>
      <c r="O22" s="84">
        <v>102587310</v>
      </c>
      <c r="P22" s="84"/>
      <c r="Q22" s="84">
        <v>1191511</v>
      </c>
      <c r="S22" s="58"/>
      <c r="T22" s="103"/>
      <c r="U22" s="106"/>
      <c r="V22" s="106"/>
      <c r="W22" s="57"/>
      <c r="X22" s="58"/>
    </row>
    <row r="23" spans="1:24" s="46" customFormat="1" ht="40.5" customHeight="1">
      <c r="A23" s="79" t="s">
        <v>123</v>
      </c>
      <c r="B23" s="77"/>
      <c r="C23" s="84">
        <v>0</v>
      </c>
      <c r="D23" s="84"/>
      <c r="E23" s="84">
        <v>0</v>
      </c>
      <c r="F23" s="84"/>
      <c r="G23" s="84">
        <v>0</v>
      </c>
      <c r="H23" s="84"/>
      <c r="I23" s="84">
        <v>0</v>
      </c>
      <c r="J23" s="84"/>
      <c r="K23" s="84">
        <v>5800000</v>
      </c>
      <c r="L23" s="84"/>
      <c r="M23" s="84">
        <v>23085419649</v>
      </c>
      <c r="N23" s="84"/>
      <c r="O23" s="84">
        <v>23280568190</v>
      </c>
      <c r="P23" s="84"/>
      <c r="Q23" s="84">
        <v>-195148541</v>
      </c>
      <c r="S23" s="58"/>
      <c r="T23" s="83"/>
      <c r="U23" s="162"/>
      <c r="V23" s="162"/>
      <c r="W23" s="111"/>
      <c r="X23" s="58"/>
    </row>
    <row r="24" spans="1:24" s="46" customFormat="1" ht="40.5" customHeight="1">
      <c r="A24" s="79" t="s">
        <v>92</v>
      </c>
      <c r="B24" s="77"/>
      <c r="C24" s="84">
        <v>0</v>
      </c>
      <c r="D24" s="84"/>
      <c r="E24" s="84">
        <v>0</v>
      </c>
      <c r="F24" s="84"/>
      <c r="G24" s="84">
        <v>0</v>
      </c>
      <c r="H24" s="84"/>
      <c r="I24" s="84">
        <v>0</v>
      </c>
      <c r="J24" s="84"/>
      <c r="K24" s="84">
        <v>400000</v>
      </c>
      <c r="L24" s="84"/>
      <c r="M24" s="84">
        <v>1510289987</v>
      </c>
      <c r="N24" s="84"/>
      <c r="O24" s="84">
        <v>1472386860</v>
      </c>
      <c r="P24" s="84"/>
      <c r="Q24" s="84">
        <v>37903127</v>
      </c>
      <c r="S24" s="58"/>
      <c r="T24" s="103"/>
      <c r="U24" s="106"/>
      <c r="V24" s="106"/>
      <c r="W24" s="57"/>
      <c r="X24" s="58"/>
    </row>
    <row r="25" spans="1:24" s="46" customFormat="1" ht="40.5" customHeight="1">
      <c r="A25" s="79" t="s">
        <v>84</v>
      </c>
      <c r="B25" s="77"/>
      <c r="C25" s="84">
        <v>0</v>
      </c>
      <c r="D25" s="84"/>
      <c r="E25" s="84">
        <v>0</v>
      </c>
      <c r="F25" s="84"/>
      <c r="G25" s="84">
        <v>0</v>
      </c>
      <c r="H25" s="84"/>
      <c r="I25" s="84">
        <v>0</v>
      </c>
      <c r="J25" s="84"/>
      <c r="K25" s="84">
        <v>1300000</v>
      </c>
      <c r="L25" s="84"/>
      <c r="M25" s="84">
        <v>239640007291</v>
      </c>
      <c r="N25" s="84"/>
      <c r="O25" s="84">
        <v>221226856981</v>
      </c>
      <c r="P25" s="84"/>
      <c r="Q25" s="84">
        <v>18413150310</v>
      </c>
      <c r="S25" s="58"/>
      <c r="T25" s="103"/>
      <c r="U25" s="106"/>
      <c r="V25" s="106"/>
      <c r="W25" s="57"/>
      <c r="X25" s="58"/>
    </row>
    <row r="26" spans="1:24" s="46" customFormat="1" ht="40.5" customHeight="1">
      <c r="A26" s="79" t="s">
        <v>107</v>
      </c>
      <c r="B26" s="77"/>
      <c r="C26" s="84">
        <v>0</v>
      </c>
      <c r="D26" s="84"/>
      <c r="E26" s="84">
        <v>0</v>
      </c>
      <c r="F26" s="84"/>
      <c r="G26" s="84">
        <v>0</v>
      </c>
      <c r="H26" s="84"/>
      <c r="I26" s="84">
        <v>0</v>
      </c>
      <c r="J26" s="84"/>
      <c r="K26" s="84">
        <v>4534567</v>
      </c>
      <c r="L26" s="84"/>
      <c r="M26" s="84">
        <v>82029467570</v>
      </c>
      <c r="N26" s="84"/>
      <c r="O26" s="84">
        <v>91954761057</v>
      </c>
      <c r="P26" s="84"/>
      <c r="Q26" s="84">
        <v>-9925293487</v>
      </c>
      <c r="S26" s="58"/>
      <c r="T26" s="103"/>
      <c r="U26" s="106"/>
      <c r="V26" s="106"/>
      <c r="W26" s="57"/>
      <c r="X26" s="58"/>
    </row>
    <row r="27" spans="1:24" s="46" customFormat="1" ht="40.5" customHeight="1">
      <c r="A27" s="79" t="s">
        <v>113</v>
      </c>
      <c r="B27" s="77"/>
      <c r="C27" s="84">
        <v>0</v>
      </c>
      <c r="D27" s="84"/>
      <c r="E27" s="84">
        <v>0</v>
      </c>
      <c r="F27" s="84"/>
      <c r="G27" s="84">
        <v>0</v>
      </c>
      <c r="H27" s="84"/>
      <c r="I27" s="84">
        <v>0</v>
      </c>
      <c r="J27" s="84"/>
      <c r="K27" s="84">
        <v>303736</v>
      </c>
      <c r="L27" s="84"/>
      <c r="M27" s="84">
        <v>9962208308</v>
      </c>
      <c r="N27" s="84"/>
      <c r="O27" s="84">
        <v>9072959562</v>
      </c>
      <c r="P27" s="84"/>
      <c r="Q27" s="84">
        <v>889248746</v>
      </c>
      <c r="S27" s="58"/>
      <c r="T27" s="103"/>
      <c r="U27" s="106"/>
      <c r="V27" s="106"/>
      <c r="W27" s="57"/>
      <c r="X27" s="58"/>
    </row>
    <row r="28" spans="1:24" s="46" customFormat="1" ht="40.5" customHeight="1">
      <c r="A28" s="79" t="s">
        <v>88</v>
      </c>
      <c r="B28" s="77"/>
      <c r="C28" s="84">
        <v>0</v>
      </c>
      <c r="D28" s="84"/>
      <c r="E28" s="84">
        <v>0</v>
      </c>
      <c r="F28" s="84"/>
      <c r="G28" s="84">
        <v>0</v>
      </c>
      <c r="H28" s="84"/>
      <c r="I28" s="84">
        <v>0</v>
      </c>
      <c r="J28" s="84"/>
      <c r="K28" s="84">
        <v>6040045</v>
      </c>
      <c r="L28" s="84"/>
      <c r="M28" s="84">
        <v>83607413729</v>
      </c>
      <c r="N28" s="84"/>
      <c r="O28" s="84">
        <v>78256604976</v>
      </c>
      <c r="P28" s="84"/>
      <c r="Q28" s="84">
        <v>5350808753</v>
      </c>
      <c r="S28" s="58"/>
      <c r="T28" s="103"/>
      <c r="U28" s="106"/>
      <c r="V28" s="106"/>
      <c r="W28" s="57"/>
      <c r="X28" s="58"/>
    </row>
    <row r="29" spans="1:24" s="46" customFormat="1" ht="40.5" customHeight="1">
      <c r="A29" s="79" t="s">
        <v>99</v>
      </c>
      <c r="B29" s="77"/>
      <c r="C29" s="84">
        <v>0</v>
      </c>
      <c r="D29" s="84"/>
      <c r="E29" s="84">
        <v>0</v>
      </c>
      <c r="F29" s="84"/>
      <c r="G29" s="84">
        <v>0</v>
      </c>
      <c r="H29" s="84"/>
      <c r="I29" s="84">
        <v>0</v>
      </c>
      <c r="J29" s="84"/>
      <c r="K29" s="84">
        <v>1536666</v>
      </c>
      <c r="L29" s="84"/>
      <c r="M29" s="84">
        <v>17268002743</v>
      </c>
      <c r="N29" s="84"/>
      <c r="O29" s="84">
        <v>19399540033</v>
      </c>
      <c r="P29" s="84"/>
      <c r="Q29" s="84">
        <v>-2131537290</v>
      </c>
      <c r="S29" s="58"/>
      <c r="T29" s="103"/>
      <c r="U29" s="106"/>
      <c r="V29" s="106"/>
      <c r="W29" s="57"/>
      <c r="X29" s="58"/>
    </row>
    <row r="30" spans="1:24" s="46" customFormat="1" ht="40.5" customHeight="1">
      <c r="A30" s="79" t="s">
        <v>87</v>
      </c>
      <c r="B30" s="77"/>
      <c r="C30" s="84">
        <v>0</v>
      </c>
      <c r="D30" s="84"/>
      <c r="E30" s="84">
        <v>0</v>
      </c>
      <c r="F30" s="84"/>
      <c r="G30" s="84">
        <v>0</v>
      </c>
      <c r="H30" s="84"/>
      <c r="I30" s="84">
        <v>0</v>
      </c>
      <c r="J30" s="84"/>
      <c r="K30" s="84">
        <v>588633</v>
      </c>
      <c r="L30" s="84"/>
      <c r="M30" s="84">
        <v>11215675172</v>
      </c>
      <c r="N30" s="84"/>
      <c r="O30" s="84">
        <v>10023287748</v>
      </c>
      <c r="P30" s="84"/>
      <c r="Q30" s="84">
        <v>1192387424</v>
      </c>
      <c r="S30" s="58"/>
      <c r="T30" s="103"/>
      <c r="U30" s="106"/>
      <c r="V30" s="106"/>
      <c r="W30" s="57"/>
      <c r="X30" s="58"/>
    </row>
    <row r="31" spans="1:24" s="46" customFormat="1" ht="40.5" customHeight="1">
      <c r="A31" s="79" t="s">
        <v>118</v>
      </c>
      <c r="B31" s="77"/>
      <c r="C31" s="84">
        <v>0</v>
      </c>
      <c r="D31" s="84"/>
      <c r="E31" s="84">
        <v>0</v>
      </c>
      <c r="F31" s="84"/>
      <c r="G31" s="84">
        <v>0</v>
      </c>
      <c r="H31" s="84"/>
      <c r="I31" s="84">
        <v>0</v>
      </c>
      <c r="J31" s="84"/>
      <c r="K31" s="84">
        <v>28400000</v>
      </c>
      <c r="L31" s="84"/>
      <c r="M31" s="84">
        <v>93125963003</v>
      </c>
      <c r="N31" s="84"/>
      <c r="O31" s="84">
        <v>82660426560</v>
      </c>
      <c r="P31" s="84"/>
      <c r="Q31" s="84">
        <v>10465536443</v>
      </c>
      <c r="S31" s="58"/>
      <c r="T31" s="103"/>
      <c r="U31" s="106"/>
      <c r="V31" s="106"/>
      <c r="W31" s="57"/>
      <c r="X31" s="58"/>
    </row>
    <row r="32" spans="1:24" s="46" customFormat="1" ht="40.5" customHeight="1">
      <c r="A32" s="79" t="s">
        <v>86</v>
      </c>
      <c r="B32" s="77"/>
      <c r="C32" s="84">
        <v>0</v>
      </c>
      <c r="D32" s="84"/>
      <c r="E32" s="84">
        <v>0</v>
      </c>
      <c r="F32" s="84"/>
      <c r="G32" s="84">
        <v>0</v>
      </c>
      <c r="H32" s="84"/>
      <c r="I32" s="84">
        <v>0</v>
      </c>
      <c r="J32" s="84"/>
      <c r="K32" s="84">
        <v>4000000</v>
      </c>
      <c r="L32" s="84"/>
      <c r="M32" s="84">
        <v>73304667755</v>
      </c>
      <c r="N32" s="84"/>
      <c r="O32" s="84">
        <v>57456090000</v>
      </c>
      <c r="P32" s="84"/>
      <c r="Q32" s="84">
        <v>15848577755</v>
      </c>
      <c r="S32" s="58"/>
      <c r="T32" s="103"/>
      <c r="U32" s="106"/>
      <c r="V32" s="106"/>
      <c r="W32" s="57"/>
      <c r="X32" s="58"/>
    </row>
    <row r="33" spans="1:24" s="46" customFormat="1" ht="40.5" customHeight="1">
      <c r="A33" s="79" t="s">
        <v>114</v>
      </c>
      <c r="B33" s="77"/>
      <c r="C33" s="84">
        <v>0</v>
      </c>
      <c r="D33" s="84"/>
      <c r="E33" s="84">
        <v>0</v>
      </c>
      <c r="F33" s="84"/>
      <c r="G33" s="84">
        <v>0</v>
      </c>
      <c r="H33" s="84"/>
      <c r="I33" s="84">
        <v>0</v>
      </c>
      <c r="J33" s="84"/>
      <c r="K33" s="84">
        <v>71407361</v>
      </c>
      <c r="L33" s="84"/>
      <c r="M33" s="84">
        <v>191616250656</v>
      </c>
      <c r="N33" s="84"/>
      <c r="O33" s="84">
        <v>158432911434</v>
      </c>
      <c r="P33" s="84"/>
      <c r="Q33" s="84">
        <v>33183339222</v>
      </c>
      <c r="S33" s="58"/>
      <c r="T33" s="103"/>
      <c r="U33" s="106"/>
      <c r="V33" s="106"/>
      <c r="W33" s="57"/>
      <c r="X33" s="58"/>
    </row>
    <row r="34" spans="1:24" s="46" customFormat="1" ht="40.5" customHeight="1">
      <c r="A34" s="79" t="s">
        <v>112</v>
      </c>
      <c r="B34" s="77"/>
      <c r="C34" s="84">
        <v>0</v>
      </c>
      <c r="D34" s="84"/>
      <c r="E34" s="84">
        <v>0</v>
      </c>
      <c r="F34" s="84"/>
      <c r="G34" s="84">
        <v>0</v>
      </c>
      <c r="H34" s="84"/>
      <c r="I34" s="84">
        <v>0</v>
      </c>
      <c r="J34" s="84"/>
      <c r="K34" s="84">
        <v>3000000</v>
      </c>
      <c r="L34" s="84"/>
      <c r="M34" s="84">
        <v>17287875821</v>
      </c>
      <c r="N34" s="84"/>
      <c r="O34" s="84">
        <v>16706022433</v>
      </c>
      <c r="P34" s="84"/>
      <c r="Q34" s="84">
        <v>581853388</v>
      </c>
      <c r="S34" s="58"/>
      <c r="T34" s="103"/>
      <c r="U34" s="106"/>
      <c r="V34" s="106"/>
      <c r="W34" s="57"/>
      <c r="X34" s="58"/>
    </row>
    <row r="35" spans="1:24" s="46" customFormat="1" ht="40.5" customHeight="1">
      <c r="A35" s="79" t="s">
        <v>93</v>
      </c>
      <c r="B35" s="77"/>
      <c r="C35" s="84">
        <v>0</v>
      </c>
      <c r="D35" s="84"/>
      <c r="E35" s="84">
        <v>0</v>
      </c>
      <c r="F35" s="84"/>
      <c r="G35" s="84">
        <v>0</v>
      </c>
      <c r="H35" s="84"/>
      <c r="I35" s="84">
        <v>0</v>
      </c>
      <c r="J35" s="84"/>
      <c r="K35" s="84">
        <v>2106467</v>
      </c>
      <c r="L35" s="84"/>
      <c r="M35" s="84">
        <v>70417127259</v>
      </c>
      <c r="N35" s="84"/>
      <c r="O35" s="84">
        <v>52556929348</v>
      </c>
      <c r="P35" s="84"/>
      <c r="Q35" s="84">
        <v>17860197911</v>
      </c>
      <c r="S35" s="58"/>
      <c r="T35" s="103"/>
      <c r="U35" s="106"/>
      <c r="V35" s="106"/>
      <c r="W35" s="57"/>
      <c r="X35" s="58"/>
    </row>
    <row r="36" spans="1:24" s="46" customFormat="1" ht="40.5" customHeight="1">
      <c r="A36" s="79" t="s">
        <v>134</v>
      </c>
      <c r="B36" s="77"/>
      <c r="C36" s="84">
        <v>0</v>
      </c>
      <c r="D36" s="84"/>
      <c r="E36" s="84">
        <v>0</v>
      </c>
      <c r="F36" s="84"/>
      <c r="G36" s="84">
        <v>0</v>
      </c>
      <c r="H36" s="84"/>
      <c r="I36" s="84">
        <v>0</v>
      </c>
      <c r="J36" s="84"/>
      <c r="K36" s="84">
        <v>33496005</v>
      </c>
      <c r="L36" s="84"/>
      <c r="M36" s="84">
        <v>30345827255</v>
      </c>
      <c r="N36" s="84"/>
      <c r="O36" s="84">
        <v>32514902953</v>
      </c>
      <c r="P36" s="84"/>
      <c r="Q36" s="84">
        <v>-2169075698</v>
      </c>
      <c r="S36" s="58"/>
      <c r="T36" s="103"/>
      <c r="U36" s="106"/>
      <c r="V36" s="106"/>
      <c r="W36" s="57"/>
      <c r="X36" s="58"/>
    </row>
    <row r="37" spans="1:24" s="46" customFormat="1" ht="40.5" customHeight="1">
      <c r="A37" s="79" t="s">
        <v>116</v>
      </c>
      <c r="B37" s="77"/>
      <c r="C37" s="84">
        <v>0</v>
      </c>
      <c r="D37" s="84"/>
      <c r="E37" s="84">
        <v>0</v>
      </c>
      <c r="F37" s="84"/>
      <c r="G37" s="84">
        <v>0</v>
      </c>
      <c r="H37" s="84"/>
      <c r="I37" s="84">
        <v>0</v>
      </c>
      <c r="J37" s="84"/>
      <c r="K37" s="84">
        <v>200000</v>
      </c>
      <c r="L37" s="84"/>
      <c r="M37" s="84">
        <v>8528949046</v>
      </c>
      <c r="N37" s="84"/>
      <c r="O37" s="84">
        <v>8131329000</v>
      </c>
      <c r="P37" s="84"/>
      <c r="Q37" s="84">
        <v>397620046</v>
      </c>
      <c r="S37" s="58"/>
      <c r="T37" s="103"/>
      <c r="U37" s="106"/>
      <c r="V37" s="106"/>
      <c r="W37" s="57"/>
      <c r="X37" s="58"/>
    </row>
    <row r="38" spans="1:24" s="46" customFormat="1" ht="40.5" customHeight="1">
      <c r="A38" s="79" t="s">
        <v>135</v>
      </c>
      <c r="B38" s="77"/>
      <c r="C38" s="84">
        <v>0</v>
      </c>
      <c r="D38" s="84"/>
      <c r="E38" s="84">
        <v>0</v>
      </c>
      <c r="F38" s="84"/>
      <c r="G38" s="84">
        <v>0</v>
      </c>
      <c r="H38" s="84"/>
      <c r="I38" s="84">
        <v>0</v>
      </c>
      <c r="J38" s="84"/>
      <c r="K38" s="84">
        <v>700000</v>
      </c>
      <c r="L38" s="84"/>
      <c r="M38" s="84">
        <v>16338324043</v>
      </c>
      <c r="N38" s="84"/>
      <c r="O38" s="84">
        <v>17169075007</v>
      </c>
      <c r="P38" s="84"/>
      <c r="Q38" s="84">
        <v>-830750964</v>
      </c>
      <c r="S38" s="58"/>
      <c r="T38" s="103"/>
      <c r="U38" s="106"/>
      <c r="V38" s="106"/>
      <c r="W38" s="57"/>
      <c r="X38" s="58"/>
    </row>
    <row r="39" spans="1:24" s="46" customFormat="1" ht="40.5" customHeight="1">
      <c r="A39" s="79" t="s">
        <v>147</v>
      </c>
      <c r="B39" s="77"/>
      <c r="C39" s="84">
        <v>0</v>
      </c>
      <c r="D39" s="84"/>
      <c r="E39" s="84">
        <v>0</v>
      </c>
      <c r="F39" s="84"/>
      <c r="G39" s="84">
        <v>0</v>
      </c>
      <c r="H39" s="84"/>
      <c r="I39" s="84">
        <v>0</v>
      </c>
      <c r="J39" s="84"/>
      <c r="K39" s="84">
        <v>60000</v>
      </c>
      <c r="L39" s="84"/>
      <c r="M39" s="84">
        <v>917724485</v>
      </c>
      <c r="N39" s="84"/>
      <c r="O39" s="84">
        <v>782125138</v>
      </c>
      <c r="P39" s="84"/>
      <c r="Q39" s="84">
        <v>135599347</v>
      </c>
      <c r="S39" s="58"/>
      <c r="T39" s="103"/>
      <c r="U39" s="106"/>
      <c r="V39" s="106"/>
      <c r="W39" s="57"/>
      <c r="X39" s="58"/>
    </row>
    <row r="40" spans="1:24" ht="34.5" customHeight="1" thickBot="1">
      <c r="A40" s="107"/>
      <c r="B40" s="107"/>
      <c r="C40" s="108"/>
      <c r="D40" s="107"/>
      <c r="E40" s="109">
        <f>SUM(E9:E39)</f>
        <v>38272176966</v>
      </c>
      <c r="F40" s="107"/>
      <c r="G40" s="109">
        <f>SUM(G9:G39)</f>
        <v>23854195346</v>
      </c>
      <c r="H40" s="107"/>
      <c r="I40" s="109">
        <f>SUM(I9:I39)</f>
        <v>14417981620</v>
      </c>
      <c r="J40" s="107"/>
      <c r="K40" s="108"/>
      <c r="L40" s="107"/>
      <c r="M40" s="109">
        <f>SUM(M9:M39)</f>
        <v>1831857989214</v>
      </c>
      <c r="N40" s="107"/>
      <c r="O40" s="109">
        <f>SUM(O9:O39)</f>
        <v>1669833097093</v>
      </c>
      <c r="P40" s="107"/>
      <c r="Q40" s="109">
        <f>SUM(Q9:Q39)</f>
        <v>162024892121</v>
      </c>
    </row>
    <row r="41" spans="1:24" ht="28.5" thickTop="1">
      <c r="C41" s="110"/>
      <c r="I41" s="111"/>
      <c r="K41" s="110"/>
      <c r="M41" s="111"/>
    </row>
    <row r="42" spans="1:24" s="39" customFormat="1">
      <c r="T42" s="106"/>
      <c r="U42" s="106"/>
    </row>
    <row r="43" spans="1:24" s="39" customFormat="1">
      <c r="T43" s="106"/>
      <c r="U43" s="106"/>
    </row>
    <row r="44" spans="1:24" s="39" customFormat="1"/>
    <row r="45" spans="1:24" s="39" customFormat="1"/>
    <row r="46" spans="1:24" s="39" customFormat="1"/>
    <row r="47" spans="1:24" s="39" customFormat="1"/>
    <row r="48" spans="1:24" s="39" customFormat="1"/>
    <row r="49" spans="1:17" ht="36.75">
      <c r="E49" s="83"/>
      <c r="F49" s="77"/>
      <c r="G49" s="83"/>
      <c r="I49" s="112"/>
    </row>
    <row r="50" spans="1:17" ht="36.75">
      <c r="A50" s="107"/>
      <c r="B50" s="107"/>
      <c r="C50" s="108"/>
      <c r="D50" s="107"/>
      <c r="E50" s="107"/>
      <c r="F50" s="107"/>
      <c r="G50" s="107"/>
      <c r="H50" s="107"/>
      <c r="I50" s="112"/>
      <c r="J50" s="107"/>
      <c r="K50" s="108"/>
      <c r="L50" s="107"/>
      <c r="M50" s="107"/>
      <c r="N50" s="107"/>
      <c r="O50" s="107"/>
      <c r="P50" s="107"/>
    </row>
    <row r="51" spans="1:17" ht="36.75">
      <c r="A51" s="107"/>
      <c r="B51" s="107"/>
      <c r="C51" s="108"/>
      <c r="D51" s="107"/>
      <c r="E51" s="83"/>
      <c r="F51" s="77"/>
      <c r="G51" s="83"/>
      <c r="H51" s="77"/>
      <c r="I51" s="112"/>
      <c r="J51" s="107"/>
      <c r="K51" s="108"/>
      <c r="L51" s="107"/>
      <c r="M51" s="107"/>
      <c r="N51" s="107"/>
      <c r="O51" s="107"/>
      <c r="P51" s="107"/>
    </row>
    <row r="52" spans="1:17">
      <c r="E52" s="83"/>
      <c r="F52" s="77"/>
      <c r="G52" s="83"/>
      <c r="H52" s="77"/>
      <c r="I52" s="83"/>
    </row>
    <row r="53" spans="1:17" ht="33.75">
      <c r="A53" s="107"/>
      <c r="B53" s="107"/>
      <c r="C53" s="108"/>
      <c r="D53" s="107"/>
      <c r="E53" s="107"/>
      <c r="F53" s="107"/>
      <c r="G53" s="84"/>
      <c r="H53" s="107"/>
      <c r="I53" s="113"/>
      <c r="J53" s="113"/>
      <c r="K53" s="113"/>
      <c r="L53" s="113"/>
      <c r="M53" s="113"/>
      <c r="N53" s="113"/>
      <c r="O53" s="113"/>
      <c r="P53" s="113"/>
      <c r="Q53" s="113"/>
    </row>
    <row r="54" spans="1:17" ht="33.75">
      <c r="G54" s="84"/>
      <c r="I54" s="113"/>
      <c r="J54" s="113"/>
      <c r="K54" s="113"/>
      <c r="L54" s="113"/>
      <c r="M54" s="113"/>
      <c r="N54" s="113"/>
      <c r="O54" s="113"/>
      <c r="P54" s="113"/>
      <c r="Q54" s="113"/>
    </row>
    <row r="55" spans="1:17" ht="33.75">
      <c r="A55" s="107"/>
      <c r="B55" s="107"/>
      <c r="C55" s="108"/>
      <c r="D55" s="107"/>
      <c r="E55" s="107"/>
      <c r="F55" s="107"/>
      <c r="G55" s="84"/>
      <c r="H55" s="107"/>
      <c r="I55" s="113"/>
      <c r="J55" s="113"/>
      <c r="K55" s="113"/>
      <c r="L55" s="113"/>
      <c r="M55" s="113"/>
      <c r="N55" s="113"/>
      <c r="O55" s="113"/>
      <c r="P55" s="113"/>
      <c r="Q55" s="113"/>
    </row>
    <row r="56" spans="1:17" ht="33.75">
      <c r="A56" s="107"/>
      <c r="B56" s="107"/>
      <c r="C56" s="108"/>
      <c r="D56" s="107"/>
      <c r="E56" s="107"/>
      <c r="F56" s="107"/>
      <c r="G56" s="84"/>
      <c r="H56" s="107"/>
      <c r="I56" s="113"/>
      <c r="J56" s="113"/>
      <c r="K56" s="113"/>
      <c r="L56" s="113"/>
      <c r="M56" s="113"/>
      <c r="N56" s="113"/>
      <c r="O56" s="113"/>
      <c r="P56" s="113"/>
      <c r="Q56" s="113"/>
    </row>
    <row r="57" spans="1:17" ht="33.75">
      <c r="A57" s="107"/>
      <c r="B57" s="107"/>
      <c r="C57" s="108"/>
      <c r="D57" s="107"/>
      <c r="E57" s="107"/>
      <c r="F57" s="107"/>
      <c r="G57" s="107"/>
      <c r="H57" s="107"/>
      <c r="I57" s="114"/>
      <c r="J57" s="113"/>
      <c r="K57" s="113"/>
      <c r="L57" s="113"/>
      <c r="M57" s="113"/>
      <c r="N57" s="113"/>
      <c r="O57" s="113"/>
      <c r="P57" s="113"/>
      <c r="Q57" s="114"/>
    </row>
    <row r="58" spans="1:17">
      <c r="A58" s="107"/>
      <c r="B58" s="107"/>
      <c r="C58" s="108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>
      <c r="A59" s="107"/>
      <c r="B59" s="107"/>
      <c r="C59" s="108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>
      <c r="A60" s="107"/>
      <c r="B60" s="107"/>
      <c r="C60" s="108"/>
      <c r="D60" s="107"/>
      <c r="E60" s="107"/>
      <c r="F60" s="107"/>
      <c r="G60" s="107"/>
      <c r="H60" s="107"/>
      <c r="I60" s="107"/>
      <c r="J60" s="107"/>
      <c r="K60" s="108"/>
      <c r="L60" s="107"/>
      <c r="M60" s="107"/>
      <c r="N60" s="107"/>
      <c r="O60" s="107"/>
      <c r="P60" s="107"/>
    </row>
    <row r="61" spans="1:17" ht="30">
      <c r="C61" s="115"/>
      <c r="E61" s="116"/>
      <c r="G61" s="116"/>
      <c r="I61" s="117"/>
      <c r="K61" s="115"/>
      <c r="M61" s="116"/>
      <c r="O61" s="116"/>
      <c r="Q61" s="40"/>
    </row>
    <row r="62" spans="1:17">
      <c r="A62" s="107"/>
      <c r="B62" s="107"/>
      <c r="C62" s="108"/>
      <c r="D62" s="107"/>
      <c r="E62" s="107"/>
      <c r="F62" s="107"/>
      <c r="G62" s="107"/>
      <c r="H62" s="107"/>
      <c r="I62" s="107"/>
      <c r="J62" s="107"/>
      <c r="K62" s="108"/>
      <c r="L62" s="107"/>
      <c r="M62" s="107"/>
      <c r="N62" s="107"/>
      <c r="O62" s="107"/>
      <c r="P62" s="107"/>
    </row>
    <row r="63" spans="1:17">
      <c r="A63" s="107"/>
      <c r="B63" s="107"/>
      <c r="C63" s="108"/>
      <c r="D63" s="107"/>
      <c r="E63" s="107"/>
      <c r="F63" s="107"/>
      <c r="G63" s="107"/>
      <c r="H63" s="107"/>
      <c r="I63" s="107"/>
      <c r="J63" s="107"/>
      <c r="K63" s="108"/>
      <c r="L63" s="107"/>
      <c r="M63" s="107"/>
      <c r="N63" s="107"/>
      <c r="O63" s="107"/>
      <c r="P63" s="107"/>
    </row>
    <row r="64" spans="1:17">
      <c r="A64" s="107"/>
      <c r="B64" s="107"/>
      <c r="C64" s="108"/>
      <c r="D64" s="107"/>
      <c r="E64" s="107"/>
      <c r="F64" s="107"/>
      <c r="G64" s="107"/>
      <c r="H64" s="107"/>
      <c r="I64" s="107"/>
      <c r="J64" s="107"/>
      <c r="K64" s="108"/>
      <c r="L64" s="107"/>
      <c r="M64" s="107"/>
      <c r="N64" s="107"/>
      <c r="O64" s="107"/>
      <c r="P64" s="107"/>
    </row>
    <row r="65" spans="1:16">
      <c r="A65" s="107"/>
      <c r="B65" s="107"/>
      <c r="C65" s="108"/>
      <c r="D65" s="107"/>
      <c r="E65" s="107"/>
      <c r="F65" s="107"/>
      <c r="G65" s="107"/>
      <c r="H65" s="107"/>
      <c r="I65" s="107"/>
      <c r="J65" s="107"/>
      <c r="K65" s="108"/>
      <c r="L65" s="107"/>
      <c r="M65" s="107"/>
      <c r="N65" s="107"/>
      <c r="O65" s="107"/>
      <c r="P65" s="107"/>
    </row>
    <row r="66" spans="1:16">
      <c r="A66" s="107"/>
      <c r="B66" s="107"/>
      <c r="C66" s="108"/>
      <c r="D66" s="107"/>
      <c r="E66" s="107"/>
      <c r="F66" s="107"/>
      <c r="G66" s="107"/>
      <c r="H66" s="107"/>
      <c r="I66" s="107"/>
      <c r="J66" s="107"/>
      <c r="K66" s="108"/>
      <c r="L66" s="107"/>
      <c r="M66" s="107"/>
      <c r="N66" s="107"/>
      <c r="O66" s="107"/>
      <c r="P66" s="107"/>
    </row>
    <row r="67" spans="1:16">
      <c r="A67" s="107"/>
      <c r="B67" s="107"/>
      <c r="C67" s="108"/>
      <c r="D67" s="107"/>
      <c r="E67" s="107"/>
      <c r="F67" s="107"/>
      <c r="G67" s="107"/>
      <c r="H67" s="107"/>
      <c r="I67" s="107"/>
      <c r="J67" s="107"/>
      <c r="K67" s="108"/>
      <c r="L67" s="107"/>
      <c r="M67" s="107"/>
      <c r="N67" s="107"/>
      <c r="O67" s="107"/>
      <c r="P67" s="107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7"/>
  <sheetViews>
    <sheetView rightToLeft="1" view="pageBreakPreview" zoomScale="60" zoomScaleNormal="100" workbookViewId="0">
      <selection activeCell="O9" sqref="O9"/>
    </sheetView>
  </sheetViews>
  <sheetFormatPr defaultColWidth="8.7109375" defaultRowHeight="31.5"/>
  <cols>
    <col min="1" max="1" width="47.28515625" style="77" customWidth="1"/>
    <col min="2" max="2" width="0.5703125" style="77" customWidth="1"/>
    <col min="3" max="3" width="18.42578125" style="81" customWidth="1"/>
    <col min="4" max="4" width="0.5703125" style="77" customWidth="1"/>
    <col min="5" max="5" width="28.7109375" style="77" customWidth="1"/>
    <col min="6" max="6" width="0.7109375" style="77" customWidth="1"/>
    <col min="7" max="7" width="28.28515625" style="77" customWidth="1"/>
    <col min="8" max="8" width="1" style="77" customWidth="1"/>
    <col min="9" max="9" width="26.5703125" style="77" customWidth="1"/>
    <col min="10" max="10" width="1.140625" style="77" customWidth="1"/>
    <col min="11" max="11" width="19.7109375" style="81" bestFit="1" customWidth="1"/>
    <col min="12" max="12" width="1" style="77" customWidth="1"/>
    <col min="13" max="13" width="28" style="77" bestFit="1" customWidth="1"/>
    <col min="14" max="14" width="0.7109375" style="77" customWidth="1"/>
    <col min="15" max="15" width="28.7109375" style="77" bestFit="1" customWidth="1"/>
    <col min="16" max="16" width="0.85546875" style="77" customWidth="1"/>
    <col min="17" max="17" width="25.7109375" style="77" customWidth="1"/>
    <col min="18" max="18" width="21.42578125" style="53" customWidth="1"/>
    <col min="19" max="19" width="20.140625" style="77" bestFit="1" customWidth="1"/>
    <col min="20" max="20" width="11.28515625" style="77" customWidth="1"/>
    <col min="21" max="16384" width="8.7109375" style="77"/>
  </cols>
  <sheetData>
    <row r="1" spans="1:21" ht="31.5" customHeight="1"/>
    <row r="2" spans="1:21" s="118" customFormat="1" ht="36">
      <c r="A2" s="193" t="s">
        <v>67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53"/>
      <c r="S2" s="77"/>
    </row>
    <row r="3" spans="1:21" s="118" customFormat="1" ht="36">
      <c r="A3" s="193" t="s">
        <v>29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53"/>
    </row>
    <row r="4" spans="1:21" s="118" customFormat="1" ht="36">
      <c r="A4" s="193" t="str">
        <f>'درآمد ناشی از فروش '!A4:Q4</f>
        <v>برای ماه منتهی به 1401/12/29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53"/>
    </row>
    <row r="5" spans="1:21" s="118" customFormat="1" ht="36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53"/>
    </row>
    <row r="6" spans="1:21" ht="40.5">
      <c r="A6" s="192" t="s">
        <v>79</v>
      </c>
      <c r="B6" s="192"/>
      <c r="C6" s="192"/>
      <c r="D6" s="192"/>
      <c r="E6" s="192"/>
      <c r="F6" s="192"/>
      <c r="G6" s="192"/>
      <c r="H6" s="192"/>
    </row>
    <row r="7" spans="1:21" ht="45" customHeight="1" thickBot="1">
      <c r="A7" s="187" t="s">
        <v>3</v>
      </c>
      <c r="C7" s="188" t="str">
        <f>'درآمد ناشی از فروش '!C7:I7</f>
        <v>طی اسفند ماه</v>
      </c>
      <c r="D7" s="188" t="s">
        <v>31</v>
      </c>
      <c r="E7" s="188" t="s">
        <v>31</v>
      </c>
      <c r="F7" s="188" t="s">
        <v>31</v>
      </c>
      <c r="G7" s="188" t="s">
        <v>31</v>
      </c>
      <c r="H7" s="188" t="s">
        <v>31</v>
      </c>
      <c r="I7" s="188" t="s">
        <v>31</v>
      </c>
      <c r="K7" s="188" t="str">
        <f>'درآمد ناشی از فروش '!K7:Q7</f>
        <v>از ابتدای سال مالی تا پایان اسفند ماه</v>
      </c>
      <c r="L7" s="188" t="s">
        <v>32</v>
      </c>
      <c r="M7" s="188" t="s">
        <v>32</v>
      </c>
      <c r="N7" s="188" t="s">
        <v>32</v>
      </c>
      <c r="O7" s="188" t="s">
        <v>32</v>
      </c>
      <c r="P7" s="188" t="s">
        <v>32</v>
      </c>
      <c r="Q7" s="188" t="s">
        <v>32</v>
      </c>
    </row>
    <row r="8" spans="1:21" s="88" customFormat="1" ht="54.75" customHeight="1" thickBot="1">
      <c r="A8" s="188" t="s">
        <v>3</v>
      </c>
      <c r="C8" s="205" t="s">
        <v>6</v>
      </c>
      <c r="E8" s="205" t="s">
        <v>45</v>
      </c>
      <c r="G8" s="205" t="s">
        <v>46</v>
      </c>
      <c r="I8" s="205" t="s">
        <v>47</v>
      </c>
      <c r="K8" s="205" t="s">
        <v>6</v>
      </c>
      <c r="M8" s="205" t="s">
        <v>45</v>
      </c>
      <c r="O8" s="205" t="s">
        <v>46</v>
      </c>
      <c r="Q8" s="205" t="s">
        <v>47</v>
      </c>
      <c r="R8" s="119"/>
    </row>
    <row r="9" spans="1:21" ht="34.5" customHeight="1">
      <c r="A9" s="79" t="s">
        <v>112</v>
      </c>
      <c r="C9" s="120">
        <v>22000001</v>
      </c>
      <c r="D9" s="120"/>
      <c r="E9" s="120">
        <v>136681881213</v>
      </c>
      <c r="F9" s="120"/>
      <c r="G9" s="120">
        <v>126449686624</v>
      </c>
      <c r="H9" s="120"/>
      <c r="I9" s="120">
        <v>10232194589</v>
      </c>
      <c r="J9" s="120"/>
      <c r="K9" s="120">
        <v>22000001</v>
      </c>
      <c r="L9" s="120"/>
      <c r="M9" s="120">
        <v>136681881213</v>
      </c>
      <c r="N9" s="120"/>
      <c r="O9" s="120">
        <v>127877436314</v>
      </c>
      <c r="P9" s="120"/>
      <c r="Q9" s="120">
        <v>8804444899</v>
      </c>
      <c r="R9" s="159"/>
      <c r="S9" s="83"/>
      <c r="T9" s="86"/>
      <c r="U9" s="86"/>
    </row>
    <row r="10" spans="1:21" ht="34.5" customHeight="1">
      <c r="A10" s="79" t="s">
        <v>157</v>
      </c>
      <c r="C10" s="120">
        <v>5000000</v>
      </c>
      <c r="D10" s="120"/>
      <c r="E10" s="120">
        <v>91800517500</v>
      </c>
      <c r="F10" s="120"/>
      <c r="G10" s="120">
        <v>84822807081</v>
      </c>
      <c r="H10" s="120"/>
      <c r="I10" s="120">
        <v>6977710419</v>
      </c>
      <c r="J10" s="120"/>
      <c r="K10" s="120">
        <v>5000000</v>
      </c>
      <c r="L10" s="120"/>
      <c r="M10" s="120">
        <v>91800517500</v>
      </c>
      <c r="N10" s="120"/>
      <c r="O10" s="120">
        <v>84822807081</v>
      </c>
      <c r="P10" s="120"/>
      <c r="Q10" s="120">
        <v>6977710419</v>
      </c>
      <c r="R10" s="159"/>
      <c r="S10" s="83"/>
      <c r="T10" s="86"/>
      <c r="U10" s="86"/>
    </row>
    <row r="11" spans="1:21" ht="34.5" customHeight="1">
      <c r="A11" s="79" t="s">
        <v>100</v>
      </c>
      <c r="C11" s="120">
        <v>3300000</v>
      </c>
      <c r="D11" s="120"/>
      <c r="E11" s="120">
        <v>106316629650</v>
      </c>
      <c r="F11" s="120"/>
      <c r="G11" s="120">
        <v>66933299663</v>
      </c>
      <c r="H11" s="120"/>
      <c r="I11" s="120">
        <v>39383329987</v>
      </c>
      <c r="J11" s="120"/>
      <c r="K11" s="120">
        <v>3300000</v>
      </c>
      <c r="L11" s="120"/>
      <c r="M11" s="120">
        <v>106316629650</v>
      </c>
      <c r="N11" s="120"/>
      <c r="O11" s="120">
        <v>56919316112</v>
      </c>
      <c r="P11" s="120"/>
      <c r="Q11" s="120">
        <v>49397313538</v>
      </c>
      <c r="R11" s="159"/>
      <c r="S11" s="83"/>
      <c r="T11" s="86"/>
      <c r="U11" s="86"/>
    </row>
    <row r="12" spans="1:21" ht="34.5" customHeight="1">
      <c r="A12" s="79" t="s">
        <v>136</v>
      </c>
      <c r="C12" s="120">
        <v>10752632</v>
      </c>
      <c r="D12" s="120"/>
      <c r="E12" s="120">
        <v>87860734562</v>
      </c>
      <c r="F12" s="120"/>
      <c r="G12" s="120">
        <v>73811831525</v>
      </c>
      <c r="H12" s="120"/>
      <c r="I12" s="120">
        <v>14048903037</v>
      </c>
      <c r="J12" s="120"/>
      <c r="K12" s="120">
        <v>10752632</v>
      </c>
      <c r="L12" s="120"/>
      <c r="M12" s="120">
        <v>87860734562</v>
      </c>
      <c r="N12" s="120"/>
      <c r="O12" s="120">
        <v>73197702779</v>
      </c>
      <c r="P12" s="120"/>
      <c r="Q12" s="120">
        <v>14663031783</v>
      </c>
      <c r="R12" s="159"/>
      <c r="S12" s="83"/>
      <c r="T12" s="86"/>
      <c r="U12" s="86"/>
    </row>
    <row r="13" spans="1:21" ht="34.5" customHeight="1">
      <c r="A13" s="79" t="s">
        <v>85</v>
      </c>
      <c r="C13" s="120">
        <v>8600000</v>
      </c>
      <c r="D13" s="120"/>
      <c r="E13" s="120">
        <v>275528790900</v>
      </c>
      <c r="F13" s="120"/>
      <c r="G13" s="120">
        <v>230940168254</v>
      </c>
      <c r="H13" s="120"/>
      <c r="I13" s="120">
        <v>44588622646</v>
      </c>
      <c r="J13" s="120"/>
      <c r="K13" s="120">
        <v>8600000</v>
      </c>
      <c r="L13" s="120"/>
      <c r="M13" s="120">
        <v>275528790900</v>
      </c>
      <c r="N13" s="120"/>
      <c r="O13" s="120">
        <v>196428194269</v>
      </c>
      <c r="P13" s="120"/>
      <c r="Q13" s="120">
        <v>79100596631</v>
      </c>
      <c r="R13" s="159"/>
      <c r="S13" s="83"/>
      <c r="T13" s="86"/>
      <c r="U13" s="86"/>
    </row>
    <row r="14" spans="1:21" ht="34.5" customHeight="1">
      <c r="A14" s="79" t="s">
        <v>117</v>
      </c>
      <c r="C14" s="120">
        <v>9400000</v>
      </c>
      <c r="D14" s="120"/>
      <c r="E14" s="120">
        <v>306952699500</v>
      </c>
      <c r="F14" s="120"/>
      <c r="G14" s="120">
        <v>292903336512</v>
      </c>
      <c r="H14" s="120"/>
      <c r="I14" s="120">
        <v>14049362988</v>
      </c>
      <c r="J14" s="120"/>
      <c r="K14" s="120">
        <v>9400000</v>
      </c>
      <c r="L14" s="120"/>
      <c r="M14" s="120">
        <v>306952699500</v>
      </c>
      <c r="N14" s="120"/>
      <c r="O14" s="120">
        <v>182759591331</v>
      </c>
      <c r="P14" s="120"/>
      <c r="Q14" s="120">
        <v>124193108169</v>
      </c>
      <c r="R14" s="159"/>
      <c r="S14" s="83"/>
      <c r="T14" s="86"/>
      <c r="U14" s="86"/>
    </row>
    <row r="15" spans="1:21" ht="34.5" customHeight="1">
      <c r="A15" s="79" t="s">
        <v>92</v>
      </c>
      <c r="C15" s="120">
        <v>12000000</v>
      </c>
      <c r="D15" s="120"/>
      <c r="E15" s="120">
        <v>40402168200</v>
      </c>
      <c r="F15" s="120"/>
      <c r="G15" s="120">
        <v>39736841471</v>
      </c>
      <c r="H15" s="120"/>
      <c r="I15" s="120">
        <v>665326729</v>
      </c>
      <c r="J15" s="120"/>
      <c r="K15" s="120">
        <v>12000000</v>
      </c>
      <c r="L15" s="120"/>
      <c r="M15" s="120">
        <v>40402168200</v>
      </c>
      <c r="N15" s="120"/>
      <c r="O15" s="120">
        <v>39736841471</v>
      </c>
      <c r="P15" s="120"/>
      <c r="Q15" s="120">
        <v>665326729</v>
      </c>
      <c r="R15" s="159"/>
      <c r="S15" s="83"/>
      <c r="T15" s="86"/>
      <c r="U15" s="86"/>
    </row>
    <row r="16" spans="1:21" ht="34.5" customHeight="1">
      <c r="A16" s="79" t="s">
        <v>150</v>
      </c>
      <c r="C16" s="120">
        <v>30188679</v>
      </c>
      <c r="D16" s="120"/>
      <c r="E16" s="120">
        <v>176753341960</v>
      </c>
      <c r="F16" s="120"/>
      <c r="G16" s="120">
        <v>158760573856</v>
      </c>
      <c r="H16" s="120"/>
      <c r="I16" s="120">
        <v>17992768104</v>
      </c>
      <c r="J16" s="120"/>
      <c r="K16" s="120">
        <v>30188679</v>
      </c>
      <c r="L16" s="120"/>
      <c r="M16" s="120">
        <v>176753341960</v>
      </c>
      <c r="N16" s="120"/>
      <c r="O16" s="120">
        <v>157112387475</v>
      </c>
      <c r="P16" s="120"/>
      <c r="Q16" s="120">
        <v>19640954485</v>
      </c>
      <c r="R16" s="159"/>
      <c r="S16" s="83"/>
      <c r="T16" s="86"/>
      <c r="U16" s="86"/>
    </row>
    <row r="17" spans="1:21" ht="34.5" customHeight="1">
      <c r="A17" s="79" t="s">
        <v>103</v>
      </c>
      <c r="C17" s="120">
        <v>38000000</v>
      </c>
      <c r="D17" s="120"/>
      <c r="E17" s="120">
        <v>173759940000</v>
      </c>
      <c r="F17" s="120"/>
      <c r="G17" s="120">
        <v>149331234338</v>
      </c>
      <c r="H17" s="120"/>
      <c r="I17" s="120">
        <v>24428705662</v>
      </c>
      <c r="J17" s="120"/>
      <c r="K17" s="120">
        <v>38000000</v>
      </c>
      <c r="L17" s="120"/>
      <c r="M17" s="120">
        <v>173759940000</v>
      </c>
      <c r="N17" s="120"/>
      <c r="O17" s="120">
        <v>149948826760</v>
      </c>
      <c r="P17" s="120"/>
      <c r="Q17" s="120">
        <v>23811113240</v>
      </c>
      <c r="R17" s="159"/>
      <c r="S17" s="83"/>
      <c r="T17" s="86"/>
      <c r="U17" s="86"/>
    </row>
    <row r="18" spans="1:21" ht="34.5" customHeight="1">
      <c r="A18" s="79" t="s">
        <v>120</v>
      </c>
      <c r="C18" s="120">
        <v>7500000</v>
      </c>
      <c r="D18" s="120"/>
      <c r="E18" s="120">
        <v>265784118750</v>
      </c>
      <c r="F18" s="120"/>
      <c r="G18" s="120">
        <v>203336762162</v>
      </c>
      <c r="H18" s="120"/>
      <c r="I18" s="120">
        <v>62447356588</v>
      </c>
      <c r="J18" s="120"/>
      <c r="K18" s="120">
        <v>7500000</v>
      </c>
      <c r="L18" s="120"/>
      <c r="M18" s="120">
        <v>265784118750</v>
      </c>
      <c r="N18" s="120"/>
      <c r="O18" s="120">
        <v>173393743112</v>
      </c>
      <c r="P18" s="120"/>
      <c r="Q18" s="120">
        <v>92390375638</v>
      </c>
      <c r="R18" s="159"/>
      <c r="S18" s="83"/>
      <c r="T18" s="86"/>
      <c r="U18" s="86"/>
    </row>
    <row r="19" spans="1:21" ht="34.5" customHeight="1">
      <c r="A19" s="79" t="s">
        <v>119</v>
      </c>
      <c r="C19" s="120">
        <v>8000000</v>
      </c>
      <c r="D19" s="120"/>
      <c r="E19" s="120">
        <v>87953544000</v>
      </c>
      <c r="F19" s="120"/>
      <c r="G19" s="120">
        <v>69094348988</v>
      </c>
      <c r="H19" s="120"/>
      <c r="I19" s="120">
        <v>18859195012</v>
      </c>
      <c r="J19" s="120"/>
      <c r="K19" s="120">
        <v>8000000</v>
      </c>
      <c r="L19" s="120"/>
      <c r="M19" s="120">
        <v>87953544000</v>
      </c>
      <c r="N19" s="120"/>
      <c r="O19" s="120">
        <v>69700546524</v>
      </c>
      <c r="P19" s="120"/>
      <c r="Q19" s="120">
        <v>18252997476</v>
      </c>
      <c r="R19" s="159"/>
      <c r="S19" s="83"/>
      <c r="T19" s="86"/>
      <c r="U19" s="86"/>
    </row>
    <row r="20" spans="1:21" ht="34.5" customHeight="1">
      <c r="A20" s="79" t="s">
        <v>91</v>
      </c>
      <c r="C20" s="120">
        <v>10400000</v>
      </c>
      <c r="D20" s="120"/>
      <c r="E20" s="120">
        <v>176161564800</v>
      </c>
      <c r="F20" s="120"/>
      <c r="G20" s="120">
        <v>140701813200</v>
      </c>
      <c r="H20" s="120"/>
      <c r="I20" s="120">
        <v>35459751600</v>
      </c>
      <c r="J20" s="120"/>
      <c r="K20" s="120">
        <v>10400000</v>
      </c>
      <c r="L20" s="120"/>
      <c r="M20" s="120">
        <v>176161564800</v>
      </c>
      <c r="N20" s="120"/>
      <c r="O20" s="120">
        <v>175455473059</v>
      </c>
      <c r="P20" s="120"/>
      <c r="Q20" s="120">
        <v>706091741</v>
      </c>
      <c r="R20" s="159"/>
      <c r="S20" s="83"/>
      <c r="T20" s="86"/>
      <c r="U20" s="86"/>
    </row>
    <row r="21" spans="1:21" ht="34.5" customHeight="1">
      <c r="A21" s="79" t="s">
        <v>93</v>
      </c>
      <c r="C21" s="120">
        <v>3700000</v>
      </c>
      <c r="D21" s="120"/>
      <c r="E21" s="120">
        <v>123396396750</v>
      </c>
      <c r="F21" s="120"/>
      <c r="G21" s="120">
        <v>118632613414</v>
      </c>
      <c r="H21" s="120"/>
      <c r="I21" s="120">
        <v>4763783336</v>
      </c>
      <c r="J21" s="120"/>
      <c r="K21" s="120">
        <v>3700000</v>
      </c>
      <c r="L21" s="120"/>
      <c r="M21" s="120">
        <v>123396396750</v>
      </c>
      <c r="N21" s="120"/>
      <c r="O21" s="120">
        <v>59165885597</v>
      </c>
      <c r="P21" s="120"/>
      <c r="Q21" s="120">
        <v>64230511153</v>
      </c>
      <c r="R21" s="159"/>
      <c r="S21" s="83"/>
      <c r="T21" s="86"/>
      <c r="U21" s="86"/>
    </row>
    <row r="22" spans="1:21" ht="34.5" customHeight="1">
      <c r="A22" s="79" t="s">
        <v>148</v>
      </c>
      <c r="C22" s="120">
        <v>500000</v>
      </c>
      <c r="D22" s="120"/>
      <c r="E22" s="120">
        <v>27982507500</v>
      </c>
      <c r="F22" s="120"/>
      <c r="G22" s="120">
        <v>22291571250</v>
      </c>
      <c r="H22" s="120"/>
      <c r="I22" s="120">
        <v>5690936250</v>
      </c>
      <c r="J22" s="120"/>
      <c r="K22" s="120">
        <v>500000</v>
      </c>
      <c r="L22" s="120"/>
      <c r="M22" s="120">
        <v>27982507500</v>
      </c>
      <c r="N22" s="120"/>
      <c r="O22" s="120">
        <v>23682262331</v>
      </c>
      <c r="P22" s="120"/>
      <c r="Q22" s="120">
        <v>4300245169</v>
      </c>
      <c r="R22" s="159"/>
      <c r="S22" s="83"/>
      <c r="T22" s="86"/>
      <c r="U22" s="86"/>
    </row>
    <row r="23" spans="1:21" ht="34.5" customHeight="1">
      <c r="A23" s="79" t="s">
        <v>89</v>
      </c>
      <c r="C23" s="120">
        <v>9500000</v>
      </c>
      <c r="D23" s="120"/>
      <c r="E23" s="120">
        <v>472079315250</v>
      </c>
      <c r="F23" s="120"/>
      <c r="G23" s="120">
        <v>302980918777</v>
      </c>
      <c r="H23" s="120"/>
      <c r="I23" s="120">
        <v>169098396473</v>
      </c>
      <c r="J23" s="120"/>
      <c r="K23" s="120">
        <v>9500000</v>
      </c>
      <c r="L23" s="120"/>
      <c r="M23" s="120">
        <v>472079315250</v>
      </c>
      <c r="N23" s="120"/>
      <c r="O23" s="120">
        <v>221082218145</v>
      </c>
      <c r="P23" s="120"/>
      <c r="Q23" s="120">
        <v>250997097105</v>
      </c>
      <c r="R23" s="159"/>
      <c r="S23" s="83"/>
      <c r="T23" s="86"/>
      <c r="U23" s="86"/>
    </row>
    <row r="24" spans="1:21" ht="34.5" customHeight="1">
      <c r="A24" s="79" t="s">
        <v>88</v>
      </c>
      <c r="C24" s="120">
        <v>13500000</v>
      </c>
      <c r="D24" s="120"/>
      <c r="E24" s="120">
        <v>340859745000</v>
      </c>
      <c r="F24" s="120"/>
      <c r="G24" s="120">
        <v>249368359983</v>
      </c>
      <c r="H24" s="120"/>
      <c r="I24" s="120">
        <v>91491385017</v>
      </c>
      <c r="J24" s="120"/>
      <c r="K24" s="120">
        <v>13500000</v>
      </c>
      <c r="L24" s="120"/>
      <c r="M24" s="120">
        <v>340859745000</v>
      </c>
      <c r="N24" s="120"/>
      <c r="O24" s="120">
        <v>209804498487</v>
      </c>
      <c r="P24" s="120"/>
      <c r="Q24" s="120">
        <v>131055246513</v>
      </c>
      <c r="R24" s="159"/>
      <c r="S24" s="83"/>
      <c r="T24" s="86"/>
      <c r="U24" s="86"/>
    </row>
    <row r="25" spans="1:21" ht="34.5" customHeight="1">
      <c r="A25" s="79" t="s">
        <v>87</v>
      </c>
      <c r="C25" s="120">
        <v>3000000</v>
      </c>
      <c r="D25" s="120"/>
      <c r="E25" s="120">
        <v>82068768000</v>
      </c>
      <c r="F25" s="120"/>
      <c r="G25" s="120">
        <v>69036772500</v>
      </c>
      <c r="H25" s="120"/>
      <c r="I25" s="120">
        <v>13031995500</v>
      </c>
      <c r="J25" s="120"/>
      <c r="K25" s="120">
        <v>3000000</v>
      </c>
      <c r="L25" s="120"/>
      <c r="M25" s="120">
        <v>82068768000</v>
      </c>
      <c r="N25" s="120"/>
      <c r="O25" s="120">
        <v>55725015929</v>
      </c>
      <c r="P25" s="120"/>
      <c r="Q25" s="120">
        <v>26343752071</v>
      </c>
      <c r="R25" s="159"/>
      <c r="S25" s="83"/>
      <c r="T25" s="86"/>
      <c r="U25" s="86"/>
    </row>
    <row r="26" spans="1:21" ht="34.5" customHeight="1">
      <c r="A26" s="79" t="s">
        <v>134</v>
      </c>
      <c r="C26" s="120">
        <v>60000000</v>
      </c>
      <c r="D26" s="120"/>
      <c r="E26" s="120">
        <v>77178042000</v>
      </c>
      <c r="F26" s="120"/>
      <c r="G26" s="120">
        <v>60352997813</v>
      </c>
      <c r="H26" s="120"/>
      <c r="I26" s="120">
        <v>16825044187</v>
      </c>
      <c r="J26" s="120"/>
      <c r="K26" s="120">
        <v>60000000</v>
      </c>
      <c r="L26" s="120"/>
      <c r="M26" s="120">
        <v>77178042000</v>
      </c>
      <c r="N26" s="120"/>
      <c r="O26" s="120">
        <v>59500509848</v>
      </c>
      <c r="P26" s="120"/>
      <c r="Q26" s="120">
        <v>17677532152</v>
      </c>
      <c r="R26" s="159"/>
      <c r="S26" s="83"/>
      <c r="T26" s="86"/>
      <c r="U26" s="86"/>
    </row>
    <row r="27" spans="1:21" ht="34.5" customHeight="1">
      <c r="A27" s="79" t="s">
        <v>124</v>
      </c>
      <c r="C27" s="120">
        <v>9450000</v>
      </c>
      <c r="D27" s="120"/>
      <c r="E27" s="120">
        <v>195860156625</v>
      </c>
      <c r="F27" s="120"/>
      <c r="G27" s="120">
        <v>156518008319</v>
      </c>
      <c r="H27" s="120"/>
      <c r="I27" s="120">
        <v>39342148306</v>
      </c>
      <c r="J27" s="120"/>
      <c r="K27" s="120">
        <v>9450000</v>
      </c>
      <c r="L27" s="120"/>
      <c r="M27" s="120">
        <v>195860156625</v>
      </c>
      <c r="N27" s="120"/>
      <c r="O27" s="120">
        <v>152332569216</v>
      </c>
      <c r="P27" s="120"/>
      <c r="Q27" s="120">
        <v>43527587409</v>
      </c>
      <c r="R27" s="159"/>
      <c r="S27" s="83"/>
      <c r="T27" s="86"/>
      <c r="U27" s="86"/>
    </row>
    <row r="28" spans="1:21" ht="34.5" customHeight="1">
      <c r="A28" s="79" t="s">
        <v>142</v>
      </c>
      <c r="C28" s="120">
        <v>100000</v>
      </c>
      <c r="D28" s="120"/>
      <c r="E28" s="120">
        <v>2887715250</v>
      </c>
      <c r="F28" s="120"/>
      <c r="G28" s="120">
        <v>2887715250</v>
      </c>
      <c r="H28" s="120"/>
      <c r="I28" s="120">
        <v>0</v>
      </c>
      <c r="J28" s="120"/>
      <c r="K28" s="120">
        <v>100000</v>
      </c>
      <c r="L28" s="120"/>
      <c r="M28" s="120">
        <v>2887715250</v>
      </c>
      <c r="N28" s="120"/>
      <c r="O28" s="120">
        <v>2081733412</v>
      </c>
      <c r="P28" s="120"/>
      <c r="Q28" s="120">
        <v>805981838</v>
      </c>
      <c r="R28" s="159"/>
      <c r="S28" s="83"/>
      <c r="T28" s="86"/>
      <c r="U28" s="86"/>
    </row>
    <row r="29" spans="1:21" ht="34.5" customHeight="1">
      <c r="A29" s="79" t="s">
        <v>84</v>
      </c>
      <c r="C29" s="120">
        <v>700000</v>
      </c>
      <c r="D29" s="120"/>
      <c r="E29" s="120">
        <v>118006657650</v>
      </c>
      <c r="F29" s="120"/>
      <c r="G29" s="120">
        <v>108078750659</v>
      </c>
      <c r="H29" s="120"/>
      <c r="I29" s="120">
        <v>9927906991</v>
      </c>
      <c r="J29" s="120"/>
      <c r="K29" s="120">
        <v>700000</v>
      </c>
      <c r="L29" s="120"/>
      <c r="M29" s="120">
        <v>118006657650</v>
      </c>
      <c r="N29" s="120"/>
      <c r="O29" s="120">
        <v>113730334817</v>
      </c>
      <c r="P29" s="120"/>
      <c r="Q29" s="120">
        <v>4276322833</v>
      </c>
      <c r="R29" s="159"/>
      <c r="S29" s="83"/>
      <c r="T29" s="86"/>
      <c r="U29" s="86"/>
    </row>
    <row r="30" spans="1:21" s="121" customFormat="1" ht="38.25" customHeight="1" thickBot="1">
      <c r="E30" s="122">
        <f>SUM(E9:E29)</f>
        <v>3366275235060</v>
      </c>
      <c r="F30" s="120"/>
      <c r="G30" s="122">
        <f>SUM(G9:G29)</f>
        <v>2726970411639</v>
      </c>
      <c r="H30" s="120">
        <f ca="1">SUM(H9:H32)</f>
        <v>0</v>
      </c>
      <c r="I30" s="122">
        <f>SUM(I9:I29)</f>
        <v>639304823421</v>
      </c>
      <c r="J30" s="121">
        <f ca="1">SUM(J9:J32)</f>
        <v>0</v>
      </c>
      <c r="L30" s="121">
        <f ca="1">SUM(L9:L32)</f>
        <v>0</v>
      </c>
      <c r="M30" s="122">
        <f>SUM(M9:M29)</f>
        <v>3366275235060</v>
      </c>
      <c r="N30" s="122">
        <f ca="1">SUM(N9:N32)</f>
        <v>0</v>
      </c>
      <c r="O30" s="122">
        <f>SUM(O9:O29)</f>
        <v>2384457894069</v>
      </c>
      <c r="P30" s="122">
        <f ca="1">SUM(P9:P32)</f>
        <v>0</v>
      </c>
      <c r="Q30" s="122">
        <f>SUM(Q9:Q29)</f>
        <v>981817340991</v>
      </c>
      <c r="R30" s="123"/>
      <c r="S30" s="124"/>
    </row>
    <row r="31" spans="1:21" ht="38.25" customHeight="1" thickTop="1">
      <c r="M31" s="87"/>
    </row>
    <row r="32" spans="1:21" ht="38.25" customHeight="1">
      <c r="I32" s="83"/>
      <c r="M32" s="87"/>
      <c r="Q32" s="83"/>
    </row>
    <row r="33" spans="1:18" ht="38.2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8" ht="38.2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8" s="120" customFormat="1" ht="38.25" customHeight="1">
      <c r="R35" s="125"/>
    </row>
    <row r="36" spans="1:18" s="120" customFormat="1" ht="38.25" customHeight="1">
      <c r="I36" s="107"/>
      <c r="J36" s="107"/>
      <c r="K36" s="107"/>
      <c r="L36" s="107"/>
      <c r="M36" s="107"/>
      <c r="N36" s="107"/>
      <c r="O36" s="107"/>
      <c r="P36" s="107"/>
      <c r="Q36" s="107"/>
      <c r="R36" s="125"/>
    </row>
    <row r="37" spans="1:18" s="120" customFormat="1" ht="38.25" customHeight="1">
      <c r="I37" s="126"/>
      <c r="J37" s="107"/>
      <c r="K37" s="107"/>
      <c r="L37" s="107"/>
      <c r="M37" s="107"/>
      <c r="N37" s="107"/>
      <c r="O37" s="107"/>
      <c r="P37" s="107"/>
      <c r="Q37" s="126"/>
      <c r="R37" s="125"/>
    </row>
    <row r="38" spans="1:18" s="120" customFormat="1" ht="38.25" customHeight="1">
      <c r="I38" s="107"/>
      <c r="J38" s="107"/>
      <c r="K38" s="107"/>
      <c r="L38" s="107"/>
      <c r="M38" s="107"/>
      <c r="N38" s="107"/>
      <c r="O38" s="107"/>
      <c r="P38" s="107"/>
      <c r="Q38" s="107"/>
      <c r="R38" s="125"/>
    </row>
    <row r="39" spans="1:18" s="120" customFormat="1" ht="38.25" customHeight="1">
      <c r="R39" s="125"/>
    </row>
    <row r="40" spans="1:18" ht="38.25" customHeight="1">
      <c r="I40" s="86"/>
      <c r="M40" s="87"/>
    </row>
    <row r="41" spans="1:18" ht="38.25" customHeight="1">
      <c r="I41" s="86"/>
    </row>
    <row r="42" spans="1:18" ht="38.25" customHeight="1">
      <c r="I42" s="86"/>
    </row>
    <row r="43" spans="1:18" ht="38.25" customHeight="1"/>
    <row r="44" spans="1:18" ht="38.25" customHeight="1"/>
    <row r="45" spans="1:18" ht="38.25" customHeight="1"/>
    <row r="46" spans="1:18" ht="38.25" customHeight="1"/>
    <row r="47" spans="1:18" ht="38.25" customHeight="1"/>
  </sheetData>
  <sortState xmlns:xlrd2="http://schemas.microsoft.com/office/spreadsheetml/2017/richdata2" ref="A6:Q40">
    <sortCondition descending="1" ref="Q8:Q45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49"/>
  <sheetViews>
    <sheetView rightToLeft="1" view="pageBreakPreview" zoomScale="40" zoomScaleNormal="100" zoomScaleSheetLayoutView="40" workbookViewId="0">
      <selection activeCell="U40" sqref="U40"/>
    </sheetView>
  </sheetViews>
  <sheetFormatPr defaultColWidth="9.140625" defaultRowHeight="27.75"/>
  <cols>
    <col min="1" max="1" width="74.140625" style="86" bestFit="1" customWidth="1"/>
    <col min="2" max="2" width="1" style="86" customWidth="1"/>
    <col min="3" max="3" width="39.140625" style="86" bestFit="1" customWidth="1"/>
    <col min="4" max="4" width="1" style="86" customWidth="1"/>
    <col min="5" max="5" width="45.5703125" style="86" bestFit="1" customWidth="1"/>
    <col min="6" max="6" width="1" style="86" customWidth="1"/>
    <col min="7" max="7" width="44.140625" style="86" bestFit="1" customWidth="1"/>
    <col min="8" max="8" width="1" style="86" customWidth="1"/>
    <col min="9" max="9" width="43.7109375" style="86" bestFit="1" customWidth="1"/>
    <col min="10" max="10" width="1" style="86" customWidth="1"/>
    <col min="11" max="11" width="22.28515625" style="133" customWidth="1"/>
    <col min="12" max="12" width="1" style="86" customWidth="1"/>
    <col min="13" max="13" width="44.140625" style="86" bestFit="1" customWidth="1"/>
    <col min="14" max="14" width="1" style="86" customWidth="1"/>
    <col min="15" max="15" width="44.42578125" style="86" bestFit="1" customWidth="1"/>
    <col min="16" max="16" width="1.5703125" style="86" customWidth="1"/>
    <col min="17" max="17" width="44" style="86" customWidth="1"/>
    <col min="18" max="18" width="1" style="86" customWidth="1"/>
    <col min="19" max="19" width="43.42578125" style="86" customWidth="1"/>
    <col min="20" max="20" width="1" style="86" customWidth="1"/>
    <col min="21" max="21" width="23.42578125" style="133" customWidth="1"/>
    <col min="22" max="22" width="1" style="86" customWidth="1"/>
    <col min="23" max="23" width="32.28515625" style="86" bestFit="1" customWidth="1"/>
    <col min="24" max="24" width="31.28515625" style="86" bestFit="1" customWidth="1"/>
    <col min="25" max="25" width="25.5703125" style="86" bestFit="1" customWidth="1"/>
    <col min="26" max="26" width="23" style="86" bestFit="1" customWidth="1"/>
    <col min="27" max="27" width="31.5703125" style="86" bestFit="1" customWidth="1"/>
    <col min="28" max="16384" width="9.140625" style="86"/>
  </cols>
  <sheetData>
    <row r="2" spans="1:24" s="127" customFormat="1" ht="78">
      <c r="A2" s="194" t="s">
        <v>67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</row>
    <row r="3" spans="1:24" s="127" customFormat="1" ht="78">
      <c r="A3" s="194" t="s">
        <v>29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4" s="127" customFormat="1" ht="78">
      <c r="A4" s="194" t="str">
        <f>'درآمد ناشی از تغییر قیمت اوراق '!A4:Q4</f>
        <v>برای ماه منتهی به 1401/12/29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</row>
    <row r="5" spans="1:24" s="129" customFormat="1" ht="36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1:24" s="130" customFormat="1" ht="53.25">
      <c r="A6" s="197" t="s">
        <v>80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U6" s="131"/>
    </row>
    <row r="7" spans="1:24" ht="40.5">
      <c r="A7" s="158"/>
      <c r="B7" s="158"/>
      <c r="C7" s="158"/>
      <c r="D7" s="158"/>
      <c r="E7" s="158"/>
      <c r="F7" s="158"/>
      <c r="G7" s="158"/>
      <c r="H7" s="158"/>
      <c r="I7" s="132"/>
      <c r="J7" s="158"/>
      <c r="K7" s="48"/>
      <c r="L7" s="158"/>
      <c r="M7" s="158"/>
      <c r="N7" s="158"/>
      <c r="O7" s="158"/>
      <c r="P7" s="158"/>
      <c r="Q7" s="158"/>
      <c r="R7" s="158"/>
      <c r="S7" s="132"/>
    </row>
    <row r="8" spans="1:24" s="130" customFormat="1" ht="46.5" customHeight="1" thickBot="1">
      <c r="A8" s="195" t="s">
        <v>3</v>
      </c>
      <c r="C8" s="196" t="s">
        <v>155</v>
      </c>
      <c r="D8" s="196" t="s">
        <v>31</v>
      </c>
      <c r="E8" s="196" t="s">
        <v>31</v>
      </c>
      <c r="F8" s="196" t="s">
        <v>31</v>
      </c>
      <c r="G8" s="196" t="s">
        <v>31</v>
      </c>
      <c r="H8" s="196" t="s">
        <v>31</v>
      </c>
      <c r="I8" s="196" t="s">
        <v>31</v>
      </c>
      <c r="J8" s="196" t="s">
        <v>31</v>
      </c>
      <c r="K8" s="196" t="s">
        <v>31</v>
      </c>
      <c r="M8" s="196" t="s">
        <v>156</v>
      </c>
      <c r="N8" s="196" t="s">
        <v>32</v>
      </c>
      <c r="O8" s="196" t="s">
        <v>32</v>
      </c>
      <c r="P8" s="196" t="s">
        <v>32</v>
      </c>
      <c r="Q8" s="196" t="s">
        <v>32</v>
      </c>
      <c r="R8" s="196" t="s">
        <v>32</v>
      </c>
      <c r="S8" s="196" t="s">
        <v>32</v>
      </c>
      <c r="T8" s="196" t="s">
        <v>32</v>
      </c>
      <c r="U8" s="196" t="s">
        <v>32</v>
      </c>
    </row>
    <row r="9" spans="1:24" s="134" customFormat="1" ht="76.5" customHeight="1" thickBot="1">
      <c r="A9" s="196" t="s">
        <v>3</v>
      </c>
      <c r="C9" s="135" t="s">
        <v>49</v>
      </c>
      <c r="E9" s="135" t="s">
        <v>50</v>
      </c>
      <c r="G9" s="135" t="s">
        <v>51</v>
      </c>
      <c r="I9" s="135" t="s">
        <v>22</v>
      </c>
      <c r="K9" s="135" t="s">
        <v>52</v>
      </c>
      <c r="M9" s="135" t="s">
        <v>49</v>
      </c>
      <c r="O9" s="135" t="s">
        <v>50</v>
      </c>
      <c r="Q9" s="135" t="s">
        <v>51</v>
      </c>
      <c r="S9" s="135" t="s">
        <v>22</v>
      </c>
      <c r="U9" s="135" t="s">
        <v>52</v>
      </c>
    </row>
    <row r="10" spans="1:24" s="137" customFormat="1" ht="51" customHeight="1">
      <c r="A10" s="136" t="s">
        <v>89</v>
      </c>
      <c r="C10" s="138">
        <v>0</v>
      </c>
      <c r="D10" s="138"/>
      <c r="E10" s="138">
        <v>169098396473</v>
      </c>
      <c r="F10" s="138"/>
      <c r="G10" s="138">
        <v>10589063721</v>
      </c>
      <c r="H10" s="138"/>
      <c r="I10" s="138">
        <v>179687460194</v>
      </c>
      <c r="K10" s="139">
        <f>I10/'جمع درآمدها'!$E$13</f>
        <v>0.1353002497002026</v>
      </c>
      <c r="M10" s="138">
        <v>42163200000</v>
      </c>
      <c r="N10" s="138"/>
      <c r="O10" s="138">
        <v>250997097105</v>
      </c>
      <c r="P10" s="138"/>
      <c r="Q10" s="138">
        <v>20750666964</v>
      </c>
      <c r="R10" s="138"/>
      <c r="S10" s="138">
        <v>313910964069</v>
      </c>
      <c r="U10" s="139">
        <f>S10/'جمع درآمدها'!$E$13</f>
        <v>0.23636725554644591</v>
      </c>
      <c r="W10" s="140"/>
      <c r="X10" s="140"/>
    </row>
    <row r="11" spans="1:24" s="137" customFormat="1" ht="51" customHeight="1">
      <c r="A11" s="136" t="s">
        <v>100</v>
      </c>
      <c r="C11" s="138">
        <v>0</v>
      </c>
      <c r="D11" s="138"/>
      <c r="E11" s="138">
        <v>39383329987</v>
      </c>
      <c r="F11" s="138"/>
      <c r="G11" s="138">
        <v>3760499599</v>
      </c>
      <c r="H11" s="138"/>
      <c r="I11" s="138">
        <v>43143829586</v>
      </c>
      <c r="K11" s="139">
        <f>I11/'جمع درآمدها'!$E$13</f>
        <v>3.248624533791316E-2</v>
      </c>
      <c r="M11" s="138">
        <v>14908464000</v>
      </c>
      <c r="N11" s="138"/>
      <c r="O11" s="138">
        <v>49397313538</v>
      </c>
      <c r="P11" s="138"/>
      <c r="Q11" s="138">
        <v>25283251896</v>
      </c>
      <c r="R11" s="138"/>
      <c r="S11" s="138">
        <v>89589029434</v>
      </c>
      <c r="U11" s="139">
        <f>S11/'جمع درآمدها'!$E$13</f>
        <v>6.7458341498800645E-2</v>
      </c>
      <c r="W11" s="140"/>
      <c r="X11" s="140"/>
    </row>
    <row r="12" spans="1:24" s="137" customFormat="1" ht="51" customHeight="1">
      <c r="A12" s="136" t="s">
        <v>120</v>
      </c>
      <c r="C12" s="138">
        <v>0</v>
      </c>
      <c r="D12" s="138"/>
      <c r="E12" s="138">
        <v>62447356588</v>
      </c>
      <c r="F12" s="138"/>
      <c r="G12" s="138">
        <v>68418300</v>
      </c>
      <c r="H12" s="138"/>
      <c r="I12" s="138">
        <v>62515774888</v>
      </c>
      <c r="K12" s="139">
        <f>I12/'جمع درآمدها'!$E$13</f>
        <v>4.707284494653062E-2</v>
      </c>
      <c r="M12" s="138">
        <v>0</v>
      </c>
      <c r="N12" s="138"/>
      <c r="O12" s="138">
        <v>92390375638</v>
      </c>
      <c r="P12" s="138"/>
      <c r="Q12" s="138">
        <v>-847932139</v>
      </c>
      <c r="R12" s="138"/>
      <c r="S12" s="138">
        <v>91542443499</v>
      </c>
      <c r="U12" s="139">
        <f>S12/'جمع درآمدها'!$E$13</f>
        <v>6.8929214371493255E-2</v>
      </c>
      <c r="W12" s="140"/>
      <c r="X12" s="140"/>
    </row>
    <row r="13" spans="1:24" s="137" customFormat="1" ht="51" customHeight="1">
      <c r="A13" s="136" t="s">
        <v>85</v>
      </c>
      <c r="C13" s="138">
        <v>0</v>
      </c>
      <c r="D13" s="138"/>
      <c r="E13" s="138">
        <v>44588622646</v>
      </c>
      <c r="F13" s="138"/>
      <c r="G13" s="138">
        <v>0</v>
      </c>
      <c r="H13" s="138"/>
      <c r="I13" s="138">
        <v>44588622646</v>
      </c>
      <c r="K13" s="139">
        <f>I13/'جمع درآمدها'!$E$13</f>
        <v>3.3574139070575798E-2</v>
      </c>
      <c r="M13" s="138">
        <v>7125000000</v>
      </c>
      <c r="N13" s="138"/>
      <c r="O13" s="138">
        <v>79100596631</v>
      </c>
      <c r="P13" s="138"/>
      <c r="Q13" s="138">
        <v>11138692125</v>
      </c>
      <c r="R13" s="138"/>
      <c r="S13" s="138">
        <v>97364288756</v>
      </c>
      <c r="U13" s="139">
        <f>S13/'جمع درآمدها'!$E$13</f>
        <v>7.3312921037153742E-2</v>
      </c>
      <c r="W13" s="140"/>
      <c r="X13" s="140"/>
    </row>
    <row r="14" spans="1:24" s="137" customFormat="1" ht="51" customHeight="1">
      <c r="A14" s="136" t="s">
        <v>124</v>
      </c>
      <c r="C14" s="138">
        <v>23356127160</v>
      </c>
      <c r="D14" s="138"/>
      <c r="E14" s="138">
        <v>39342148306</v>
      </c>
      <c r="F14" s="138"/>
      <c r="G14" s="138">
        <v>0</v>
      </c>
      <c r="H14" s="138"/>
      <c r="I14" s="138">
        <v>62698275466</v>
      </c>
      <c r="K14" s="139">
        <f>I14/'جمع درآمدها'!$E$13</f>
        <v>4.7210263404931514E-2</v>
      </c>
      <c r="M14" s="138">
        <v>23356127160</v>
      </c>
      <c r="N14" s="138"/>
      <c r="O14" s="138">
        <v>43527587409</v>
      </c>
      <c r="P14" s="138"/>
      <c r="Q14" s="138">
        <v>30726659</v>
      </c>
      <c r="R14" s="138"/>
      <c r="S14" s="138">
        <v>66914441228</v>
      </c>
      <c r="U14" s="139">
        <f>S14/'جمع درآمدها'!$E$13</f>
        <v>5.0384932799001414E-2</v>
      </c>
      <c r="W14" s="140"/>
      <c r="X14" s="140"/>
    </row>
    <row r="15" spans="1:24" s="137" customFormat="1" ht="51" customHeight="1">
      <c r="A15" s="136" t="s">
        <v>91</v>
      </c>
      <c r="C15" s="138">
        <v>0</v>
      </c>
      <c r="D15" s="138"/>
      <c r="E15" s="138">
        <v>35459751600</v>
      </c>
      <c r="F15" s="138"/>
      <c r="G15" s="138">
        <v>0</v>
      </c>
      <c r="H15" s="138"/>
      <c r="I15" s="138">
        <v>35459751600</v>
      </c>
      <c r="K15" s="139">
        <f>I15/'جمع درآمدها'!$E$13</f>
        <v>2.6700323108842964E-2</v>
      </c>
      <c r="M15" s="138">
        <v>12185501900</v>
      </c>
      <c r="N15" s="138"/>
      <c r="O15" s="138">
        <v>706091741</v>
      </c>
      <c r="P15" s="138"/>
      <c r="Q15" s="138">
        <v>-3001507106</v>
      </c>
      <c r="R15" s="138"/>
      <c r="S15" s="138">
        <v>9890086535</v>
      </c>
      <c r="U15" s="139">
        <f>S15/'جمع درآمدها'!$E$13</f>
        <v>7.4469925519421052E-3</v>
      </c>
      <c r="W15" s="140"/>
      <c r="X15" s="140"/>
    </row>
    <row r="16" spans="1:24" s="137" customFormat="1" ht="51" customHeight="1">
      <c r="A16" s="136" t="s">
        <v>117</v>
      </c>
      <c r="C16" s="138">
        <v>0</v>
      </c>
      <c r="D16" s="138"/>
      <c r="E16" s="138">
        <v>14049362988</v>
      </c>
      <c r="F16" s="138"/>
      <c r="G16" s="138">
        <v>0</v>
      </c>
      <c r="H16" s="138"/>
      <c r="I16" s="138">
        <v>14049362988</v>
      </c>
      <c r="K16" s="139">
        <f>I16/'جمع درآمدها'!$E$13</f>
        <v>1.0578825691859034E-2</v>
      </c>
      <c r="M16" s="138">
        <v>25440000000</v>
      </c>
      <c r="N16" s="138"/>
      <c r="O16" s="138">
        <v>124193108169</v>
      </c>
      <c r="P16" s="138"/>
      <c r="Q16" s="138">
        <v>12434132912</v>
      </c>
      <c r="R16" s="138"/>
      <c r="S16" s="138">
        <v>162067241081</v>
      </c>
      <c r="U16" s="139">
        <f>S16/'جمع درآمدها'!$E$13</f>
        <v>0.12203265694115714</v>
      </c>
      <c r="W16" s="140"/>
      <c r="X16" s="140"/>
    </row>
    <row r="17" spans="1:24" s="137" customFormat="1" ht="51" customHeight="1">
      <c r="A17" s="136" t="s">
        <v>142</v>
      </c>
      <c r="C17" s="138">
        <v>0</v>
      </c>
      <c r="D17" s="138"/>
      <c r="E17" s="138">
        <v>0</v>
      </c>
      <c r="F17" s="138"/>
      <c r="G17" s="138">
        <v>0</v>
      </c>
      <c r="H17" s="138"/>
      <c r="I17" s="138">
        <v>0</v>
      </c>
      <c r="K17" s="139">
        <f>I17/'جمع درآمدها'!$E$13</f>
        <v>0</v>
      </c>
      <c r="M17" s="138">
        <v>0</v>
      </c>
      <c r="N17" s="138"/>
      <c r="O17" s="138">
        <v>805981838</v>
      </c>
      <c r="P17" s="138"/>
      <c r="Q17" s="138">
        <v>0</v>
      </c>
      <c r="R17" s="138"/>
      <c r="S17" s="138">
        <v>805981838</v>
      </c>
      <c r="U17" s="139">
        <f>S17/'جمع درآمدها'!$E$13</f>
        <v>6.0688455286469426E-4</v>
      </c>
      <c r="W17" s="140"/>
      <c r="X17" s="140"/>
    </row>
    <row r="18" spans="1:24" s="137" customFormat="1" ht="51" customHeight="1">
      <c r="A18" s="136" t="s">
        <v>90</v>
      </c>
      <c r="C18" s="138">
        <v>0</v>
      </c>
      <c r="D18" s="138"/>
      <c r="E18" s="138">
        <v>0</v>
      </c>
      <c r="F18" s="138"/>
      <c r="G18" s="138">
        <v>0</v>
      </c>
      <c r="H18" s="138"/>
      <c r="I18" s="138">
        <v>0</v>
      </c>
      <c r="K18" s="139">
        <f>I18/'جمع درآمدها'!$E$13</f>
        <v>0</v>
      </c>
      <c r="M18" s="138">
        <v>0</v>
      </c>
      <c r="N18" s="138"/>
      <c r="O18" s="138">
        <v>0</v>
      </c>
      <c r="P18" s="138"/>
      <c r="Q18" s="138">
        <v>2367229894</v>
      </c>
      <c r="R18" s="138"/>
      <c r="S18" s="138">
        <v>2367229894</v>
      </c>
      <c r="U18" s="139">
        <f>S18/'جمع درآمدها'!$E$13</f>
        <v>1.7824660408143436E-3</v>
      </c>
      <c r="W18" s="140"/>
      <c r="X18" s="140"/>
    </row>
    <row r="19" spans="1:24" s="137" customFormat="1" ht="51" customHeight="1">
      <c r="A19" s="136" t="s">
        <v>136</v>
      </c>
      <c r="C19" s="138">
        <v>0</v>
      </c>
      <c r="D19" s="138"/>
      <c r="E19" s="138">
        <v>14048903037</v>
      </c>
      <c r="F19" s="138"/>
      <c r="G19" s="138">
        <v>0</v>
      </c>
      <c r="H19" s="138"/>
      <c r="I19" s="138">
        <v>14048903037</v>
      </c>
      <c r="K19" s="139">
        <f>I19/'جمع درآمدها'!$E$13</f>
        <v>1.0578479360038869E-2</v>
      </c>
      <c r="M19" s="138">
        <v>0</v>
      </c>
      <c r="N19" s="138"/>
      <c r="O19" s="138">
        <v>14663031783</v>
      </c>
      <c r="P19" s="138"/>
      <c r="Q19" s="138">
        <v>-147343343</v>
      </c>
      <c r="R19" s="138"/>
      <c r="S19" s="138">
        <v>14515688440</v>
      </c>
      <c r="U19" s="139">
        <f>S19/'جمع درآمدها'!$E$13</f>
        <v>1.0929957318011689E-2</v>
      </c>
      <c r="W19" s="140"/>
      <c r="X19" s="140"/>
    </row>
    <row r="20" spans="1:24" s="137" customFormat="1" ht="51" customHeight="1">
      <c r="A20" s="136" t="s">
        <v>119</v>
      </c>
      <c r="C20" s="138">
        <v>0</v>
      </c>
      <c r="D20" s="138"/>
      <c r="E20" s="138">
        <v>18859195012</v>
      </c>
      <c r="F20" s="138"/>
      <c r="G20" s="138">
        <v>0</v>
      </c>
      <c r="H20" s="138"/>
      <c r="I20" s="138">
        <v>18859195012</v>
      </c>
      <c r="K20" s="139">
        <f>I20/'جمع درآمدها'!$E$13</f>
        <v>1.4200511218275978E-2</v>
      </c>
      <c r="M20" s="138">
        <v>18900000000</v>
      </c>
      <c r="N20" s="138"/>
      <c r="O20" s="138">
        <v>18252997476</v>
      </c>
      <c r="P20" s="138"/>
      <c r="Q20" s="138">
        <v>4617422647</v>
      </c>
      <c r="R20" s="138"/>
      <c r="S20" s="138">
        <v>41770420123</v>
      </c>
      <c r="U20" s="139">
        <f>S20/'جمع درآمدها'!$E$13</f>
        <v>3.1452101702715146E-2</v>
      </c>
      <c r="W20" s="140"/>
      <c r="X20" s="140"/>
    </row>
    <row r="21" spans="1:24" s="137" customFormat="1" ht="51" customHeight="1">
      <c r="A21" s="136" t="s">
        <v>98</v>
      </c>
      <c r="C21" s="138">
        <v>0</v>
      </c>
      <c r="D21" s="138"/>
      <c r="E21" s="138">
        <v>0</v>
      </c>
      <c r="F21" s="138"/>
      <c r="G21" s="138">
        <v>0</v>
      </c>
      <c r="H21" s="138"/>
      <c r="I21" s="138">
        <v>0</v>
      </c>
      <c r="K21" s="139">
        <f>I21/'جمع درآمدها'!$E$13</f>
        <v>0</v>
      </c>
      <c r="M21" s="138">
        <v>0</v>
      </c>
      <c r="N21" s="138"/>
      <c r="O21" s="138">
        <v>0</v>
      </c>
      <c r="P21" s="138"/>
      <c r="Q21" s="138">
        <v>484013561</v>
      </c>
      <c r="R21" s="138"/>
      <c r="S21" s="138">
        <v>484013561</v>
      </c>
      <c r="U21" s="139">
        <f>S21/'جمع درآمدها'!$E$13</f>
        <v>3.6445033833123845E-4</v>
      </c>
      <c r="W21" s="140"/>
      <c r="X21" s="140"/>
    </row>
    <row r="22" spans="1:24" s="137" customFormat="1" ht="51" customHeight="1">
      <c r="A22" s="136" t="s">
        <v>103</v>
      </c>
      <c r="C22" s="138">
        <v>0</v>
      </c>
      <c r="D22" s="138"/>
      <c r="E22" s="138">
        <v>24428705662</v>
      </c>
      <c r="F22" s="138"/>
      <c r="G22" s="138">
        <v>0</v>
      </c>
      <c r="H22" s="138"/>
      <c r="I22" s="138">
        <v>24428705662</v>
      </c>
      <c r="K22" s="139">
        <f>I22/'جمع درآمدها'!$E$13</f>
        <v>1.8394216114763239E-2</v>
      </c>
      <c r="M22" s="138">
        <v>5000000000</v>
      </c>
      <c r="N22" s="138"/>
      <c r="O22" s="138">
        <v>23811113240</v>
      </c>
      <c r="P22" s="138"/>
      <c r="Q22" s="138">
        <v>-190069952</v>
      </c>
      <c r="R22" s="138"/>
      <c r="S22" s="138">
        <v>28621043288</v>
      </c>
      <c r="U22" s="139">
        <f>S22/'جمع درآمدها'!$E$13</f>
        <v>2.1550943506941578E-2</v>
      </c>
      <c r="W22" s="140"/>
      <c r="X22" s="140"/>
    </row>
    <row r="23" spans="1:24" s="137" customFormat="1" ht="51" customHeight="1">
      <c r="A23" s="136" t="s">
        <v>133</v>
      </c>
      <c r="C23" s="138">
        <v>0</v>
      </c>
      <c r="D23" s="138"/>
      <c r="E23" s="138">
        <v>0</v>
      </c>
      <c r="F23" s="138"/>
      <c r="G23" s="138">
        <v>0</v>
      </c>
      <c r="H23" s="138"/>
      <c r="I23" s="138">
        <v>0</v>
      </c>
      <c r="K23" s="139">
        <f>I23/'جمع درآمدها'!$E$13</f>
        <v>0</v>
      </c>
      <c r="M23" s="138">
        <v>0</v>
      </c>
      <c r="N23" s="138"/>
      <c r="O23" s="138">
        <v>0</v>
      </c>
      <c r="P23" s="138"/>
      <c r="Q23" s="138">
        <v>1191511</v>
      </c>
      <c r="R23" s="138"/>
      <c r="S23" s="138">
        <v>1191511</v>
      </c>
      <c r="U23" s="139">
        <f>S23/'جمع درآمدها'!$E$13</f>
        <v>8.9717855462192779E-7</v>
      </c>
      <c r="W23" s="140"/>
      <c r="X23" s="140"/>
    </row>
    <row r="24" spans="1:24" s="137" customFormat="1" ht="51" customHeight="1">
      <c r="A24" s="136" t="s">
        <v>123</v>
      </c>
      <c r="C24" s="138">
        <v>0</v>
      </c>
      <c r="D24" s="138"/>
      <c r="E24" s="138">
        <v>0</v>
      </c>
      <c r="F24" s="138"/>
      <c r="G24" s="138">
        <v>0</v>
      </c>
      <c r="H24" s="138"/>
      <c r="I24" s="138">
        <v>0</v>
      </c>
      <c r="K24" s="139">
        <f>I24/'جمع درآمدها'!$E$13</f>
        <v>0</v>
      </c>
      <c r="M24" s="138">
        <v>0</v>
      </c>
      <c r="N24" s="138"/>
      <c r="O24" s="138">
        <v>0</v>
      </c>
      <c r="P24" s="138"/>
      <c r="Q24" s="138">
        <v>-195148541</v>
      </c>
      <c r="R24" s="138"/>
      <c r="S24" s="138">
        <v>-195148541</v>
      </c>
      <c r="U24" s="139">
        <f>S24/'جمع درآمدها'!$E$13</f>
        <v>-1.4694206427885099E-4</v>
      </c>
      <c r="W24" s="140"/>
      <c r="X24" s="140"/>
    </row>
    <row r="25" spans="1:24" s="137" customFormat="1" ht="51" customHeight="1">
      <c r="A25" s="136" t="s">
        <v>92</v>
      </c>
      <c r="C25" s="138">
        <v>0</v>
      </c>
      <c r="D25" s="138"/>
      <c r="E25" s="138">
        <v>665326729</v>
      </c>
      <c r="F25" s="138"/>
      <c r="G25" s="138">
        <v>0</v>
      </c>
      <c r="H25" s="138"/>
      <c r="I25" s="138">
        <v>665326729</v>
      </c>
      <c r="K25" s="139">
        <f>I25/'جمع درآمدها'!$E$13</f>
        <v>5.0097470612990981E-4</v>
      </c>
      <c r="M25" s="138">
        <v>0</v>
      </c>
      <c r="N25" s="138"/>
      <c r="O25" s="138">
        <v>665326729</v>
      </c>
      <c r="P25" s="138"/>
      <c r="Q25" s="138">
        <v>37903127</v>
      </c>
      <c r="R25" s="138"/>
      <c r="S25" s="138">
        <v>703229856</v>
      </c>
      <c r="U25" s="139">
        <f>S25/'جمع درآمدها'!$E$13</f>
        <v>5.2951483097769673E-4</v>
      </c>
      <c r="W25" s="140"/>
      <c r="X25" s="140"/>
    </row>
    <row r="26" spans="1:24" s="137" customFormat="1" ht="51" customHeight="1">
      <c r="A26" s="136" t="s">
        <v>84</v>
      </c>
      <c r="C26" s="138">
        <v>0</v>
      </c>
      <c r="D26" s="138"/>
      <c r="E26" s="138">
        <v>9927906991</v>
      </c>
      <c r="F26" s="138"/>
      <c r="G26" s="138">
        <v>0</v>
      </c>
      <c r="H26" s="138"/>
      <c r="I26" s="138">
        <v>9927906991</v>
      </c>
      <c r="K26" s="139">
        <f>I26/'جمع درآمدها'!$E$13</f>
        <v>7.4754704275548541E-3</v>
      </c>
      <c r="M26" s="138">
        <v>0</v>
      </c>
      <c r="N26" s="138"/>
      <c r="O26" s="138">
        <v>4276322833</v>
      </c>
      <c r="P26" s="138"/>
      <c r="Q26" s="138">
        <v>18413150310</v>
      </c>
      <c r="R26" s="138"/>
      <c r="S26" s="138">
        <v>22689473143</v>
      </c>
      <c r="U26" s="139">
        <f>S26/'جمع درآمدها'!$E$13</f>
        <v>1.7084616692225073E-2</v>
      </c>
      <c r="W26" s="140"/>
      <c r="X26" s="140"/>
    </row>
    <row r="27" spans="1:24" s="137" customFormat="1" ht="51" customHeight="1">
      <c r="A27" s="136" t="s">
        <v>107</v>
      </c>
      <c r="C27" s="138">
        <v>0</v>
      </c>
      <c r="D27" s="138"/>
      <c r="E27" s="138">
        <v>0</v>
      </c>
      <c r="F27" s="138"/>
      <c r="G27" s="138">
        <v>0</v>
      </c>
      <c r="H27" s="138"/>
      <c r="I27" s="138">
        <v>0</v>
      </c>
      <c r="K27" s="139">
        <f>I27/'جمع درآمدها'!$E$13</f>
        <v>0</v>
      </c>
      <c r="M27" s="138">
        <v>8100000000</v>
      </c>
      <c r="N27" s="138"/>
      <c r="O27" s="138">
        <v>0</v>
      </c>
      <c r="P27" s="138"/>
      <c r="Q27" s="138">
        <v>-9925293487</v>
      </c>
      <c r="R27" s="138"/>
      <c r="S27" s="138">
        <v>-1825293487</v>
      </c>
      <c r="U27" s="139">
        <f>S27/'جمع درآمدها'!$E$13</f>
        <v>-1.3744012203223289E-3</v>
      </c>
      <c r="W27" s="140"/>
      <c r="X27" s="140"/>
    </row>
    <row r="28" spans="1:24" s="137" customFormat="1" ht="51" customHeight="1">
      <c r="A28" s="136" t="s">
        <v>113</v>
      </c>
      <c r="C28" s="138">
        <v>0</v>
      </c>
      <c r="D28" s="138"/>
      <c r="E28" s="138">
        <v>0</v>
      </c>
      <c r="F28" s="138"/>
      <c r="G28" s="138">
        <v>0</v>
      </c>
      <c r="H28" s="138"/>
      <c r="I28" s="138">
        <v>0</v>
      </c>
      <c r="K28" s="139">
        <f>I28/'جمع درآمدها'!$E$13</f>
        <v>0</v>
      </c>
      <c r="M28" s="138">
        <v>0</v>
      </c>
      <c r="N28" s="138"/>
      <c r="O28" s="138">
        <v>0</v>
      </c>
      <c r="P28" s="138"/>
      <c r="Q28" s="138">
        <v>889248746</v>
      </c>
      <c r="R28" s="138"/>
      <c r="S28" s="138">
        <v>889248746</v>
      </c>
      <c r="U28" s="139">
        <f>S28/'جمع درآمدها'!$E$13</f>
        <v>6.6958249200858551E-4</v>
      </c>
      <c r="W28" s="140"/>
      <c r="X28" s="140"/>
    </row>
    <row r="29" spans="1:24" s="137" customFormat="1" ht="51" customHeight="1">
      <c r="A29" s="136" t="s">
        <v>88</v>
      </c>
      <c r="C29" s="138">
        <v>0</v>
      </c>
      <c r="D29" s="138"/>
      <c r="E29" s="138">
        <v>91491385017</v>
      </c>
      <c r="F29" s="138"/>
      <c r="G29" s="138">
        <v>0</v>
      </c>
      <c r="H29" s="138"/>
      <c r="I29" s="138">
        <v>91491385017</v>
      </c>
      <c r="K29" s="139">
        <f>I29/'جمع درآمدها'!$E$13</f>
        <v>6.8890768587038104E-2</v>
      </c>
      <c r="M29" s="138">
        <v>0</v>
      </c>
      <c r="N29" s="138"/>
      <c r="O29" s="138">
        <v>131055246513</v>
      </c>
      <c r="P29" s="138"/>
      <c r="Q29" s="138">
        <v>5350808753</v>
      </c>
      <c r="R29" s="138"/>
      <c r="S29" s="138">
        <v>136406055266</v>
      </c>
      <c r="U29" s="139">
        <f>S29/'جمع درآمدها'!$E$13</f>
        <v>0.10271041350455738</v>
      </c>
      <c r="W29" s="140"/>
      <c r="X29" s="140"/>
    </row>
    <row r="30" spans="1:24" s="137" customFormat="1" ht="51" customHeight="1">
      <c r="A30" s="136" t="s">
        <v>99</v>
      </c>
      <c r="C30" s="138">
        <v>0</v>
      </c>
      <c r="D30" s="138"/>
      <c r="E30" s="138">
        <v>0</v>
      </c>
      <c r="F30" s="138"/>
      <c r="G30" s="138">
        <v>0</v>
      </c>
      <c r="H30" s="138"/>
      <c r="I30" s="138">
        <v>0</v>
      </c>
      <c r="K30" s="139">
        <f>I30/'جمع درآمدها'!$E$13</f>
        <v>0</v>
      </c>
      <c r="M30" s="138">
        <v>307333200</v>
      </c>
      <c r="N30" s="138"/>
      <c r="O30" s="138">
        <v>0</v>
      </c>
      <c r="P30" s="138"/>
      <c r="Q30" s="138">
        <v>-2131537290</v>
      </c>
      <c r="R30" s="138"/>
      <c r="S30" s="138">
        <v>-1824204090</v>
      </c>
      <c r="U30" s="139">
        <f>S30/'جمع درآمدها'!$E$13</f>
        <v>-1.373580931104798E-3</v>
      </c>
      <c r="W30" s="140"/>
      <c r="X30" s="140"/>
    </row>
    <row r="31" spans="1:24" s="137" customFormat="1" ht="51" customHeight="1">
      <c r="A31" s="136" t="s">
        <v>87</v>
      </c>
      <c r="C31" s="138">
        <v>0</v>
      </c>
      <c r="D31" s="138"/>
      <c r="E31" s="138">
        <v>13031995500</v>
      </c>
      <c r="F31" s="138"/>
      <c r="G31" s="138">
        <v>0</v>
      </c>
      <c r="H31" s="138"/>
      <c r="I31" s="138">
        <v>13031995500</v>
      </c>
      <c r="K31" s="139">
        <f>I31/'جمع درآمدها'!$E$13</f>
        <v>9.8127729299431286E-3</v>
      </c>
      <c r="M31" s="138">
        <v>6050000000</v>
      </c>
      <c r="N31" s="138"/>
      <c r="O31" s="138">
        <v>26343752071</v>
      </c>
      <c r="P31" s="138"/>
      <c r="Q31" s="138">
        <v>1192387424</v>
      </c>
      <c r="R31" s="138"/>
      <c r="S31" s="138">
        <v>33586139495</v>
      </c>
      <c r="U31" s="139">
        <f>S31/'جمع درآمدها'!$E$13</f>
        <v>2.5289539154447205E-2</v>
      </c>
      <c r="W31" s="140"/>
      <c r="X31" s="140"/>
    </row>
    <row r="32" spans="1:24" s="137" customFormat="1" ht="51" customHeight="1">
      <c r="A32" s="136" t="s">
        <v>118</v>
      </c>
      <c r="C32" s="138">
        <v>0</v>
      </c>
      <c r="D32" s="138"/>
      <c r="E32" s="138">
        <v>0</v>
      </c>
      <c r="F32" s="138"/>
      <c r="G32" s="138">
        <v>0</v>
      </c>
      <c r="H32" s="138"/>
      <c r="I32" s="138">
        <v>0</v>
      </c>
      <c r="K32" s="139">
        <f>I32/'جمع درآمدها'!$E$13</f>
        <v>0</v>
      </c>
      <c r="M32" s="138">
        <v>2640000000</v>
      </c>
      <c r="N32" s="138"/>
      <c r="O32" s="138">
        <v>0</v>
      </c>
      <c r="P32" s="138"/>
      <c r="Q32" s="138">
        <v>10465536443</v>
      </c>
      <c r="R32" s="138"/>
      <c r="S32" s="138">
        <v>13105536443</v>
      </c>
      <c r="U32" s="139">
        <f>S32/'جمع درآمدها'!$E$13</f>
        <v>9.868147456024946E-3</v>
      </c>
      <c r="W32" s="140"/>
      <c r="X32" s="140"/>
    </row>
    <row r="33" spans="1:27" s="137" customFormat="1" ht="51" customHeight="1">
      <c r="A33" s="136" t="s">
        <v>86</v>
      </c>
      <c r="C33" s="138">
        <v>0</v>
      </c>
      <c r="D33" s="138"/>
      <c r="E33" s="138">
        <v>0</v>
      </c>
      <c r="F33" s="138"/>
      <c r="G33" s="138">
        <v>0</v>
      </c>
      <c r="H33" s="138"/>
      <c r="I33" s="138">
        <v>0</v>
      </c>
      <c r="K33" s="139">
        <f>I33/'جمع درآمدها'!$E$13</f>
        <v>0</v>
      </c>
      <c r="M33" s="138">
        <v>0</v>
      </c>
      <c r="N33" s="138"/>
      <c r="O33" s="138">
        <v>0</v>
      </c>
      <c r="P33" s="138"/>
      <c r="Q33" s="138">
        <v>15848577755</v>
      </c>
      <c r="R33" s="138"/>
      <c r="S33" s="138">
        <v>15848577755</v>
      </c>
      <c r="U33" s="139">
        <f>S33/'جمع درآمدها'!$E$13</f>
        <v>1.1933590275745786E-2</v>
      </c>
      <c r="W33" s="140"/>
      <c r="X33" s="140"/>
    </row>
    <row r="34" spans="1:27" s="137" customFormat="1" ht="51" customHeight="1">
      <c r="A34" s="136" t="s">
        <v>114</v>
      </c>
      <c r="C34" s="138">
        <v>0</v>
      </c>
      <c r="D34" s="138"/>
      <c r="E34" s="138">
        <v>0</v>
      </c>
      <c r="F34" s="138"/>
      <c r="G34" s="138">
        <v>0</v>
      </c>
      <c r="H34" s="138"/>
      <c r="I34" s="138">
        <v>0</v>
      </c>
      <c r="K34" s="139">
        <f>I34/'جمع درآمدها'!$E$13</f>
        <v>0</v>
      </c>
      <c r="M34" s="138">
        <v>8100000000</v>
      </c>
      <c r="N34" s="138"/>
      <c r="O34" s="138">
        <v>0</v>
      </c>
      <c r="P34" s="138"/>
      <c r="Q34" s="138">
        <v>33183339222</v>
      </c>
      <c r="R34" s="138"/>
      <c r="S34" s="138">
        <v>41283339222</v>
      </c>
      <c r="U34" s="139">
        <f>S34/'جمع درآمدها'!$E$13</f>
        <v>3.1085341732607335E-2</v>
      </c>
      <c r="W34" s="140"/>
      <c r="X34" s="140"/>
    </row>
    <row r="35" spans="1:27" s="137" customFormat="1" ht="51" customHeight="1">
      <c r="A35" s="136" t="s">
        <v>112</v>
      </c>
      <c r="C35" s="138">
        <v>0</v>
      </c>
      <c r="D35" s="138"/>
      <c r="E35" s="138">
        <v>10232194589</v>
      </c>
      <c r="F35" s="138"/>
      <c r="G35" s="138">
        <v>0</v>
      </c>
      <c r="H35" s="138"/>
      <c r="I35" s="138">
        <v>10232194589</v>
      </c>
      <c r="K35" s="139">
        <f>I35/'جمع درآمدها'!$E$13</f>
        <v>7.7045915245174661E-3</v>
      </c>
      <c r="M35" s="138">
        <v>0</v>
      </c>
      <c r="N35" s="138"/>
      <c r="O35" s="138">
        <v>8804444899</v>
      </c>
      <c r="P35" s="138"/>
      <c r="Q35" s="138">
        <v>581853388</v>
      </c>
      <c r="R35" s="138"/>
      <c r="S35" s="138">
        <v>9386298287</v>
      </c>
      <c r="U35" s="139">
        <f>S35/'جمع درآمدها'!$E$13</f>
        <v>7.0676523593831168E-3</v>
      </c>
      <c r="W35" s="140"/>
      <c r="X35" s="140"/>
    </row>
    <row r="36" spans="1:27" s="137" customFormat="1" ht="51" customHeight="1">
      <c r="A36" s="136" t="s">
        <v>93</v>
      </c>
      <c r="C36" s="138">
        <v>0</v>
      </c>
      <c r="D36" s="138"/>
      <c r="E36" s="138">
        <v>4763783336</v>
      </c>
      <c r="F36" s="138"/>
      <c r="G36" s="138">
        <v>0</v>
      </c>
      <c r="H36" s="138"/>
      <c r="I36" s="138">
        <v>4763783336</v>
      </c>
      <c r="K36" s="139">
        <f>I36/'جمع درآمدها'!$E$13</f>
        <v>3.5870119939509625E-3</v>
      </c>
      <c r="M36" s="138">
        <v>6936000000</v>
      </c>
      <c r="N36" s="138"/>
      <c r="O36" s="138">
        <v>64230511153</v>
      </c>
      <c r="P36" s="138"/>
      <c r="Q36" s="138">
        <v>17860197911</v>
      </c>
      <c r="R36" s="138"/>
      <c r="S36" s="138">
        <v>89026709064</v>
      </c>
      <c r="U36" s="139">
        <f>S36/'جمع درآمدها'!$E$13</f>
        <v>6.7034928054198736E-2</v>
      </c>
      <c r="W36" s="140"/>
      <c r="X36" s="140"/>
    </row>
    <row r="37" spans="1:27" s="137" customFormat="1" ht="51" customHeight="1">
      <c r="A37" s="136" t="s">
        <v>134</v>
      </c>
      <c r="C37" s="138">
        <v>0</v>
      </c>
      <c r="D37" s="138"/>
      <c r="E37" s="138">
        <v>16825044187</v>
      </c>
      <c r="F37" s="138"/>
      <c r="G37" s="138">
        <v>0</v>
      </c>
      <c r="H37" s="138"/>
      <c r="I37" s="138">
        <v>16825044187</v>
      </c>
      <c r="K37" s="139">
        <f>I37/'جمع درآمدها'!$E$13</f>
        <v>1.2668845545817644E-2</v>
      </c>
      <c r="M37" s="138">
        <v>68039325</v>
      </c>
      <c r="N37" s="138"/>
      <c r="O37" s="138">
        <v>17677532152</v>
      </c>
      <c r="P37" s="138"/>
      <c r="Q37" s="138">
        <v>-2169075698</v>
      </c>
      <c r="R37" s="138"/>
      <c r="S37" s="138">
        <v>15576495779</v>
      </c>
      <c r="U37" s="139">
        <f>S37/'جمع درآمدها'!$E$13</f>
        <v>1.1728719222128691E-2</v>
      </c>
      <c r="W37" s="140"/>
      <c r="X37" s="140"/>
    </row>
    <row r="38" spans="1:27" s="137" customFormat="1" ht="51" customHeight="1">
      <c r="A38" s="136" t="s">
        <v>116</v>
      </c>
      <c r="C38" s="138">
        <v>0</v>
      </c>
      <c r="D38" s="138"/>
      <c r="E38" s="138">
        <v>0</v>
      </c>
      <c r="F38" s="138"/>
      <c r="G38" s="138">
        <v>0</v>
      </c>
      <c r="H38" s="138"/>
      <c r="I38" s="138">
        <v>0</v>
      </c>
      <c r="K38" s="139">
        <f>I38/'جمع درآمدها'!$E$13</f>
        <v>0</v>
      </c>
      <c r="M38" s="138">
        <v>0</v>
      </c>
      <c r="N38" s="138"/>
      <c r="O38" s="138">
        <v>0</v>
      </c>
      <c r="P38" s="138"/>
      <c r="Q38" s="138">
        <v>397620046</v>
      </c>
      <c r="R38" s="138"/>
      <c r="S38" s="138">
        <v>397620046</v>
      </c>
      <c r="U38" s="139">
        <f>S38/'جمع درآمدها'!$E$13</f>
        <v>2.9939814081362609E-4</v>
      </c>
      <c r="W38" s="140"/>
      <c r="X38" s="140"/>
    </row>
    <row r="39" spans="1:27" s="137" customFormat="1" ht="51" customHeight="1">
      <c r="A39" s="136" t="s">
        <v>135</v>
      </c>
      <c r="C39" s="138">
        <v>0</v>
      </c>
      <c r="D39" s="138"/>
      <c r="E39" s="138">
        <v>0</v>
      </c>
      <c r="F39" s="138"/>
      <c r="G39" s="138">
        <v>0</v>
      </c>
      <c r="H39" s="138"/>
      <c r="I39" s="138">
        <v>0</v>
      </c>
      <c r="K39" s="139">
        <f>I39/'جمع درآمدها'!$E$13</f>
        <v>0</v>
      </c>
      <c r="M39" s="138">
        <v>0</v>
      </c>
      <c r="N39" s="138"/>
      <c r="O39" s="138">
        <v>0</v>
      </c>
      <c r="P39" s="138"/>
      <c r="Q39" s="138">
        <v>-830750964</v>
      </c>
      <c r="R39" s="138"/>
      <c r="S39" s="138">
        <v>-830750964</v>
      </c>
      <c r="U39" s="139">
        <f>S39/'جمع درآمدها'!$E$13</f>
        <v>-6.2553509714328537E-4</v>
      </c>
      <c r="W39" s="140"/>
      <c r="X39" s="140"/>
    </row>
    <row r="40" spans="1:27" s="137" customFormat="1" ht="51" customHeight="1">
      <c r="A40" s="136" t="s">
        <v>147</v>
      </c>
      <c r="C40" s="138">
        <v>0</v>
      </c>
      <c r="D40" s="138"/>
      <c r="E40" s="138">
        <v>0</v>
      </c>
      <c r="F40" s="138"/>
      <c r="G40" s="138">
        <v>0</v>
      </c>
      <c r="H40" s="138"/>
      <c r="I40" s="138">
        <v>0</v>
      </c>
      <c r="K40" s="139">
        <f>I40/'جمع درآمدها'!$E$13</f>
        <v>0</v>
      </c>
      <c r="M40" s="138">
        <v>0</v>
      </c>
      <c r="N40" s="138"/>
      <c r="O40" s="138">
        <v>0</v>
      </c>
      <c r="P40" s="138"/>
      <c r="Q40" s="138">
        <v>135599347</v>
      </c>
      <c r="R40" s="138"/>
      <c r="S40" s="138">
        <v>135599347</v>
      </c>
      <c r="U40" s="139">
        <f>S40/'جمع درآمدها'!$E$13</f>
        <v>1.0210298196922835E-4</v>
      </c>
      <c r="W40" s="140"/>
      <c r="X40" s="140"/>
    </row>
    <row r="41" spans="1:27" s="137" customFormat="1" ht="51" customHeight="1">
      <c r="A41" s="136" t="s">
        <v>157</v>
      </c>
      <c r="C41" s="138">
        <v>0</v>
      </c>
      <c r="D41" s="138"/>
      <c r="E41" s="138">
        <v>6977710419</v>
      </c>
      <c r="F41" s="138"/>
      <c r="G41" s="138">
        <v>0</v>
      </c>
      <c r="H41" s="138"/>
      <c r="I41" s="138">
        <v>6977710419</v>
      </c>
      <c r="K41" s="139">
        <f>I41/'جمع درآمدها'!$E$13</f>
        <v>5.2540447786791613E-3</v>
      </c>
      <c r="M41" s="138">
        <v>0</v>
      </c>
      <c r="N41" s="138"/>
      <c r="O41" s="138">
        <v>6977710419</v>
      </c>
      <c r="P41" s="138"/>
      <c r="Q41" s="138">
        <v>0</v>
      </c>
      <c r="R41" s="138"/>
      <c r="S41" s="138">
        <v>6977710419</v>
      </c>
      <c r="U41" s="139">
        <f>S41/'جمع درآمدها'!$E$13</f>
        <v>5.2540447786791613E-3</v>
      </c>
      <c r="W41" s="140"/>
      <c r="X41" s="140"/>
    </row>
    <row r="42" spans="1:27" s="137" customFormat="1" ht="51" customHeight="1">
      <c r="A42" s="136" t="s">
        <v>150</v>
      </c>
      <c r="C42" s="138">
        <v>0</v>
      </c>
      <c r="D42" s="138"/>
      <c r="E42" s="138">
        <v>17992768104</v>
      </c>
      <c r="F42" s="138"/>
      <c r="G42" s="138">
        <v>0</v>
      </c>
      <c r="H42" s="138"/>
      <c r="I42" s="138">
        <v>17992768104</v>
      </c>
      <c r="K42" s="139"/>
      <c r="M42" s="138">
        <v>0</v>
      </c>
      <c r="N42" s="138"/>
      <c r="O42" s="138">
        <v>19640954485</v>
      </c>
      <c r="P42" s="138"/>
      <c r="Q42" s="138">
        <v>0</v>
      </c>
      <c r="R42" s="138"/>
      <c r="S42" s="138">
        <v>19640954485</v>
      </c>
      <c r="U42" s="139"/>
      <c r="W42" s="140"/>
      <c r="X42" s="140"/>
    </row>
    <row r="43" spans="1:27" s="137" customFormat="1" ht="51" customHeight="1">
      <c r="A43" s="136" t="s">
        <v>148</v>
      </c>
      <c r="C43" s="138">
        <v>0</v>
      </c>
      <c r="D43" s="138"/>
      <c r="E43" s="138">
        <v>5690936250</v>
      </c>
      <c r="F43" s="138"/>
      <c r="G43" s="138">
        <v>0</v>
      </c>
      <c r="H43" s="138"/>
      <c r="I43" s="138">
        <v>5690936250</v>
      </c>
      <c r="K43" s="139">
        <f>I43/'جمع درآمدها'!$E$13</f>
        <v>4.2851353946547982E-3</v>
      </c>
      <c r="M43" s="138">
        <v>0</v>
      </c>
      <c r="N43" s="138"/>
      <c r="O43" s="138">
        <v>4300245169</v>
      </c>
      <c r="P43" s="138"/>
      <c r="Q43" s="138">
        <v>0</v>
      </c>
      <c r="R43" s="138"/>
      <c r="S43" s="138">
        <v>4300245169</v>
      </c>
      <c r="U43" s="139">
        <f>S43/'جمع درآمدها'!$E$13</f>
        <v>3.237979125029771E-3</v>
      </c>
      <c r="W43" s="140"/>
      <c r="X43" s="140"/>
    </row>
    <row r="44" spans="1:27" s="130" customFormat="1" ht="51" customHeight="1" thickBot="1">
      <c r="C44" s="141">
        <f>SUM(C10:C43)</f>
        <v>23356127160</v>
      </c>
      <c r="E44" s="141">
        <f>SUM(E10:E43)</f>
        <v>639304823421</v>
      </c>
      <c r="G44" s="141">
        <f>SUM(G10:G43)</f>
        <v>14417981620</v>
      </c>
      <c r="I44" s="141">
        <f>SUM(I10:I43)</f>
        <v>677078932201</v>
      </c>
      <c r="J44" s="137"/>
      <c r="K44" s="32">
        <f>SUM(K10:K43)</f>
        <v>0.4962757138422198</v>
      </c>
      <c r="L44" s="137"/>
      <c r="M44" s="141">
        <f>SUM(M10:M43)</f>
        <v>181279665585</v>
      </c>
      <c r="O44" s="141">
        <f>SUM(O10:O43)</f>
        <v>981817340991</v>
      </c>
      <c r="Q44" s="141">
        <f>SUM(Q10:Q43)</f>
        <v>162024892121</v>
      </c>
      <c r="S44" s="141">
        <f>SUM(S10:S43)</f>
        <v>1325121898697</v>
      </c>
      <c r="T44" s="137"/>
      <c r="U44" s="32">
        <f>SUM(U10:U43)</f>
        <v>0.98299512687217472</v>
      </c>
      <c r="V44" s="137"/>
      <c r="AA44" s="112">
        <f>SUM(W44:Z44)</f>
        <v>0</v>
      </c>
    </row>
    <row r="45" spans="1:27" ht="41.25" thickTop="1">
      <c r="D45" s="137"/>
      <c r="E45" s="86">
        <f>E44-'درآمد ناشی از تغییر قیمت اوراق '!I30</f>
        <v>0</v>
      </c>
      <c r="F45" s="137"/>
      <c r="G45" s="86">
        <f>G44-'درآمد ناشی از فروش '!I40</f>
        <v>0</v>
      </c>
      <c r="H45" s="137"/>
      <c r="J45" s="137"/>
      <c r="L45" s="137"/>
      <c r="N45" s="137"/>
      <c r="O45" s="86">
        <f>O44-'درآمد ناشی از تغییر قیمت اوراق '!Q30</f>
        <v>0</v>
      </c>
      <c r="P45" s="137"/>
      <c r="Q45" s="86">
        <f>Q44-'درآمد ناشی از فروش '!Q40</f>
        <v>0</v>
      </c>
      <c r="R45" s="137"/>
      <c r="T45" s="137"/>
      <c r="V45" s="137"/>
    </row>
    <row r="46" spans="1:27" s="130" customFormat="1" ht="40.5"/>
    <row r="47" spans="1:27" ht="40.5">
      <c r="G47" s="112"/>
      <c r="Q47" s="112"/>
      <c r="T47" s="137"/>
    </row>
    <row r="48" spans="1:27" ht="36.75">
      <c r="G48" s="112"/>
      <c r="Q48" s="112"/>
    </row>
    <row r="49" spans="7:17" ht="36.75">
      <c r="G49" s="112"/>
      <c r="Q49" s="112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2023-03-29T07:57:06Z</dcterms:modified>
</cp:coreProperties>
</file>