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1402\"/>
    </mc:Choice>
  </mc:AlternateContent>
  <xr:revisionPtr revIDLastSave="0" documentId="13_ncr:1_{9190BEBA-EC86-46CD-A401-E57961B6649D}" xr6:coauthVersionLast="47" xr6:coauthVersionMax="47" xr10:uidLastSave="{00000000-0000-0000-0000-000000000000}"/>
  <bookViews>
    <workbookView xWindow="-120" yWindow="-120" windowWidth="24240" windowHeight="131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9" r:id="rId7"/>
    <sheet name="درآمد ناشی از تغییر قیمت اوراق " sheetId="10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10">'درآمد سپرده بانکی '!$A$1:$L$15</definedName>
    <definedName name="_xlnm.Print_Area" localSheetId="5">'درآمد سود سهام '!$A$1:$S$11</definedName>
    <definedName name="_xlnm.Print_Area" localSheetId="7">'درآمد ناشی از تغییر قیمت اوراق '!$A$1:$Q$34</definedName>
    <definedName name="_xlnm.Print_Area" localSheetId="6">'درآمد ناشی از فروش '!$A$1:$Q$18</definedName>
    <definedName name="_xlnm.Print_Area" localSheetId="0">روکش!$A$1:$L$40</definedName>
    <definedName name="_xlnm.Print_Area" localSheetId="11">'سایر درآمدها '!$A$1:$E$13</definedName>
    <definedName name="_xlnm.Print_Area" localSheetId="2">'سپرده '!$A$1:$S$14</definedName>
    <definedName name="_xlnm.Print_Area" localSheetId="9">'سرمایه‌گذاری در اوراق بهادار '!$A$1:$Q$13</definedName>
    <definedName name="_xlnm.Print_Area" localSheetId="8">'سرمایه‌گذاری در سهام '!$A$1:$U$36</definedName>
    <definedName name="_xlnm.Print_Area" localSheetId="1">سهام!$A$1:$Z$40</definedName>
    <definedName name="_xlnm.Print_Area" localSheetId="4">'سود اوراق بهادار و سپرده بانکی '!$A$1:$T$13</definedName>
    <definedName name="_xlnm.Print_Titles" localSheetId="7">'درآمد ناشی از تغییر قیمت اوراق '!#REF!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I17" i="13"/>
  <c r="E17" i="13"/>
  <c r="Q12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9" i="10"/>
  <c r="I11" i="10"/>
  <c r="I12" i="10"/>
  <c r="I34" i="10" s="1"/>
  <c r="I37" i="10" s="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9" i="10"/>
  <c r="I10" i="10"/>
  <c r="Q38" i="11"/>
  <c r="O38" i="11"/>
  <c r="M38" i="11"/>
  <c r="Q39" i="11"/>
  <c r="M39" i="11"/>
  <c r="Q34" i="10"/>
  <c r="Q37" i="10" s="1"/>
  <c r="E36" i="11"/>
  <c r="E8" i="14"/>
  <c r="C8" i="14"/>
  <c r="I8" i="13"/>
  <c r="E8" i="13"/>
  <c r="K8" i="18"/>
  <c r="C8" i="18"/>
  <c r="C39" i="11"/>
  <c r="G39" i="11"/>
  <c r="G38" i="11"/>
  <c r="E38" i="11"/>
  <c r="I24" i="9"/>
  <c r="C38" i="11"/>
  <c r="Q23" i="9"/>
  <c r="Q24" i="9" s="1"/>
  <c r="I23" i="9"/>
  <c r="E38" i="1"/>
  <c r="Y27" i="1"/>
  <c r="Q17" i="9"/>
  <c r="O17" i="9"/>
  <c r="M17" i="9"/>
  <c r="I17" i="9"/>
  <c r="G17" i="9"/>
  <c r="E17" i="9"/>
  <c r="S13" i="7"/>
  <c r="Y32" i="1"/>
  <c r="Y33" i="1"/>
  <c r="Y34" i="1"/>
  <c r="Y35" i="1"/>
  <c r="Y36" i="1"/>
  <c r="Y37" i="1"/>
  <c r="Y18" i="1"/>
  <c r="Y19" i="1"/>
  <c r="Y20" i="1"/>
  <c r="Y21" i="1"/>
  <c r="Y22" i="1"/>
  <c r="Y23" i="1"/>
  <c r="Y24" i="1"/>
  <c r="Y25" i="1"/>
  <c r="Y26" i="1"/>
  <c r="Y28" i="1"/>
  <c r="Y29" i="1"/>
  <c r="Y30" i="1"/>
  <c r="Y31" i="1"/>
  <c r="E39" i="11" l="1"/>
  <c r="S10" i="8"/>
  <c r="E12" i="14"/>
  <c r="E12" i="15" s="1"/>
  <c r="I12" i="15" s="1"/>
  <c r="C12" i="14"/>
  <c r="L15" i="13"/>
  <c r="J15" i="13"/>
  <c r="I15" i="13"/>
  <c r="E11" i="15" s="1"/>
  <c r="I11" i="15" s="1"/>
  <c r="H15" i="13"/>
  <c r="F15" i="13"/>
  <c r="E15" i="13"/>
  <c r="K13" i="13"/>
  <c r="K10" i="13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C11" i="18"/>
  <c r="C4" i="18"/>
  <c r="A3" i="18"/>
  <c r="A3" i="13" s="1"/>
  <c r="AA36" i="11"/>
  <c r="Q36" i="11"/>
  <c r="O36" i="11"/>
  <c r="O39" i="11" s="1"/>
  <c r="M36" i="11"/>
  <c r="G36" i="11"/>
  <c r="C36" i="11"/>
  <c r="S36" i="11"/>
  <c r="E9" i="15" s="1"/>
  <c r="O34" i="10"/>
  <c r="M34" i="10"/>
  <c r="G34" i="10"/>
  <c r="E34" i="10"/>
  <c r="R10" i="8"/>
  <c r="Q10" i="8"/>
  <c r="P10" i="8"/>
  <c r="O10" i="8"/>
  <c r="N10" i="8"/>
  <c r="M10" i="8"/>
  <c r="L10" i="8"/>
  <c r="K10" i="8"/>
  <c r="J10" i="8"/>
  <c r="I10" i="8"/>
  <c r="O7" i="8"/>
  <c r="I7" i="8"/>
  <c r="Q13" i="7"/>
  <c r="O13" i="7"/>
  <c r="M13" i="7"/>
  <c r="K13" i="7"/>
  <c r="I13" i="7"/>
  <c r="E10" i="15"/>
  <c r="I10" i="15" s="1"/>
  <c r="A4" i="15"/>
  <c r="A4" i="7" s="1"/>
  <c r="Q13" i="6"/>
  <c r="O13" i="6"/>
  <c r="M13" i="6"/>
  <c r="K13" i="6"/>
  <c r="S12" i="6"/>
  <c r="S11" i="6"/>
  <c r="S10" i="6"/>
  <c r="S9" i="6"/>
  <c r="S8" i="6"/>
  <c r="Q6" i="6"/>
  <c r="K6" i="6"/>
  <c r="E4" i="6"/>
  <c r="W38" i="1"/>
  <c r="W43" i="1" s="1"/>
  <c r="U38" i="1"/>
  <c r="O38" i="1"/>
  <c r="K38" i="1"/>
  <c r="G43" i="1"/>
  <c r="Y17" i="1"/>
  <c r="Y16" i="1"/>
  <c r="Y15" i="1"/>
  <c r="Y14" i="1"/>
  <c r="Y38" i="1" s="1"/>
  <c r="Y13" i="1"/>
  <c r="Y12" i="1"/>
  <c r="G10" i="13" l="1"/>
  <c r="G14" i="13"/>
  <c r="G11" i="13"/>
  <c r="G12" i="13"/>
  <c r="G15" i="13" s="1"/>
  <c r="G13" i="13"/>
  <c r="K11" i="13"/>
  <c r="K14" i="13"/>
  <c r="K12" i="13"/>
  <c r="E13" i="15"/>
  <c r="I9" i="15"/>
  <c r="I13" i="15" s="1"/>
  <c r="I36" i="11"/>
  <c r="S13" i="6"/>
  <c r="A4" i="8"/>
  <c r="A4" i="10" s="1"/>
  <c r="A4" i="9" s="1"/>
  <c r="A4" i="11" s="1"/>
  <c r="A4" i="18" s="1"/>
  <c r="A4" i="13" s="1"/>
  <c r="A4" i="14" s="1"/>
  <c r="U29" i="11" l="1"/>
  <c r="K15" i="13"/>
  <c r="U31" i="11"/>
  <c r="U23" i="11"/>
  <c r="G10" i="15"/>
  <c r="G11" i="15"/>
  <c r="G12" i="15"/>
  <c r="U19" i="11"/>
  <c r="U10" i="11"/>
  <c r="U16" i="11"/>
  <c r="U26" i="11"/>
  <c r="U13" i="11"/>
  <c r="U14" i="11"/>
  <c r="U25" i="11"/>
  <c r="U32" i="11"/>
  <c r="U34" i="11"/>
  <c r="U11" i="11"/>
  <c r="U28" i="11"/>
  <c r="U33" i="11"/>
  <c r="U30" i="11"/>
  <c r="U27" i="11"/>
  <c r="U24" i="11"/>
  <c r="U21" i="11"/>
  <c r="U18" i="11"/>
  <c r="U15" i="11"/>
  <c r="U12" i="11"/>
  <c r="U20" i="11"/>
  <c r="U22" i="11"/>
  <c r="G9" i="15"/>
  <c r="U35" i="11"/>
  <c r="U17" i="11"/>
  <c r="U36" i="11" l="1"/>
  <c r="G13" i="15"/>
  <c r="K36" i="11"/>
  <c r="H17" i="9"/>
  <c r="J17" i="9"/>
  <c r="N17" i="9"/>
  <c r="P17" i="9"/>
  <c r="L17" i="9"/>
</calcChain>
</file>

<file path=xl/sharedStrings.xml><?xml version="1.0" encoding="utf-8"?>
<sst xmlns="http://schemas.openxmlformats.org/spreadsheetml/2006/main" count="480" uniqueCount="162">
  <si>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</si>
  <si>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</si>
  <si>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</si>
  <si>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</si>
  <si>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</si>
  <si>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</si>
  <si>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</si>
  <si>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</si>
  <si>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</si>
  <si>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</si>
  <si>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</si>
  <si>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</si>
  <si>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</si>
  <si>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</si>
  <si>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</si>
  <si>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</si>
  <si>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</si>
  <si>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</si>
  <si>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</si>
  <si>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</si>
  <si>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</si>
  <si>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</si>
  <si>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</si>
  <si>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</si>
  <si>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</si>
  <si>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</si>
  <si>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</si>
  <si>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</si>
  <si>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</si>
  <si>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</si>
  <si>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</si>
  <si>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</si>
  <si>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</si>
  <si>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</si>
  <si>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</si>
  <si>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</si>
  <si>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</si>
  <si>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</si>
  <si>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</si>
  <si>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</si>
  <si>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</si>
  <si>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</si>
  <si>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</si>
  <si>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</si>
  <si>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</si>
  <si>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</si>
  <si>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</si>
  <si>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</si>
  <si>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</si>
  <si>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</si>
  <si>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</si>
  <si>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</si>
  <si>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</si>
  <si>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</si>
  <si>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</si>
  <si>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</si>
  <si>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</si>
  <si>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</si>
  <si>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</si>
  <si>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</si>
  <si>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</si>
  <si>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</si>
  <si>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</si>
  <si>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</si>
  <si>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</si>
  <si>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</si>
  <si>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</si>
  <si>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</si>
  <si>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</si>
  <si>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</si>
  <si>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</si>
  <si>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</si>
  <si>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</si>
  <si>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</si>
  <si>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</si>
  <si>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</si>
  <si>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</si>
  <si>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</si>
  <si>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</si>
  <si>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</si>
  <si>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</si>
  <si>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</si>
  <si>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</si>
  <si>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</si>
  <si>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</si>
  <si>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</si>
  <si>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</si>
  <si>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</si>
  <si>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</si>
  <si>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</si>
  <si>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</si>
  <si>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</si>
  <si>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</si>
  <si>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</si>
  <si>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</si>
  <si>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</si>
  <si>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</si>
  <si>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</si>
  <si>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</si>
  <si>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</si>
  <si>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</si>
  <si>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</si>
  <si>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بانک اقتصاد نوین توحید</t>
  </si>
  <si>
    <t>12485067333911</t>
  </si>
  <si>
    <t>1400/04/19</t>
  </si>
  <si>
    <t>-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</si>
  <si>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</si>
  <si>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</si>
  <si>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</si>
  <si>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</si>
  <si>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</si>
  <si>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</si>
  <si>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</si>
  <si>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</si>
  <si>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</si>
  <si>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</si>
  <si>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</si>
  <si>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</si>
  <si>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</si>
  <si>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</si>
  <si>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</si>
  <si>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1401/12/29</t>
  </si>
  <si>
    <t>سرمایه‌گذاری‌صندوق‌بازنشستگی‌</t>
  </si>
  <si>
    <t>1402/06/21</t>
  </si>
  <si>
    <t>1402/07/25</t>
  </si>
  <si>
    <t xml:space="preserve">از ابتدای سال مالی تا پایان فروردین ماه </t>
  </si>
  <si>
    <t>طی فروردین ماه</t>
  </si>
  <si>
    <t>از ابتدای سال مالی تا پایان فروردین ماه</t>
  </si>
  <si>
    <t xml:space="preserve"> منتهی به 31 فروردین ماه 1402</t>
  </si>
  <si>
    <t>برای ماه منتهی به 1402/01/31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</si>
  <si>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</si>
  <si>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</si>
  <si>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</si>
  <si>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</si>
  <si>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</si>
  <si>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</si>
  <si>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9.94%</t>
  </si>
  <si>
    <t>3.09%</t>
  </si>
  <si>
    <t>1.98%</t>
  </si>
  <si>
    <t>9.03%</t>
  </si>
  <si>
    <t>-0.55%</t>
  </si>
  <si>
    <t>4.45%</t>
  </si>
  <si>
    <t>4.41%</t>
  </si>
  <si>
    <t>1.11%</t>
  </si>
  <si>
    <t>2.36%</t>
  </si>
  <si>
    <t>2.49%</t>
  </si>
  <si>
    <t>-0.11%</t>
  </si>
  <si>
    <t>1.83%</t>
  </si>
  <si>
    <t>6.66%</t>
  </si>
  <si>
    <t>5.56%</t>
  </si>
  <si>
    <t>12.23%</t>
  </si>
  <si>
    <t>0.49%</t>
  </si>
  <si>
    <t>3.91%</t>
  </si>
  <si>
    <t>3.41%</t>
  </si>
  <si>
    <t>13.68%</t>
  </si>
  <si>
    <t>-0.09%</t>
  </si>
  <si>
    <t>2.98%</t>
  </si>
  <si>
    <t>1.39%</t>
  </si>
  <si>
    <t>7.52%</t>
  </si>
  <si>
    <t>0.00%</t>
  </si>
  <si>
    <t>-0.10%</t>
  </si>
  <si>
    <t>2.05%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</si>
</sst>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8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6"/>
      <color rgb="FF000000"/>
      <name val="Tahoma"/>
      <family val="2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9"/>
      <name val="Tahoma"/>
      <family val="2"/>
    </font>
    <font>
      <sz val="12"/>
      <color rgb="FF000000"/>
      <name val="Tahoma"/>
      <family val="2"/>
    </font>
    <font>
      <sz val="1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2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167" fontId="8" fillId="0" borderId="0" xfId="2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Border="1" applyAlignment="1">
      <alignment vertical="center"/>
    </xf>
    <xf numFmtId="165" fontId="40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37" fillId="0" borderId="0" xfId="0" applyNumberFormat="1" applyFont="1" applyFill="1"/>
    <xf numFmtId="3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41" fontId="24" fillId="0" borderId="0" xfId="0" applyNumberFormat="1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41" fontId="8" fillId="0" borderId="0" xfId="0" applyNumberFormat="1" applyFont="1" applyFill="1"/>
    <xf numFmtId="165" fontId="8" fillId="0" borderId="2" xfId="0" applyNumberFormat="1" applyFont="1" applyFill="1" applyBorder="1"/>
    <xf numFmtId="165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3" fontId="42" fillId="0" borderId="0" xfId="0" applyNumberFormat="1" applyFont="1" applyFill="1"/>
    <xf numFmtId="3" fontId="8" fillId="0" borderId="0" xfId="0" applyNumberFormat="1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3" fontId="36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3" fontId="38" fillId="0" borderId="0" xfId="0" applyNumberFormat="1" applyFont="1" applyFill="1"/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3" fontId="39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41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3" fontId="24" fillId="0" borderId="0" xfId="0" applyNumberFormat="1" applyFont="1" applyFill="1"/>
    <xf numFmtId="3" fontId="8" fillId="0" borderId="0" xfId="0" applyNumberFormat="1" applyFont="1" applyFill="1" applyAlignment="1">
      <alignment horizontal="right" vertical="center"/>
    </xf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68" fontId="4" fillId="0" borderId="0" xfId="0" applyNumberFormat="1" applyFont="1" applyFill="1"/>
    <xf numFmtId="165" fontId="4" fillId="0" borderId="0" xfId="0" applyNumberFormat="1" applyFont="1" applyFill="1"/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43" fillId="0" borderId="0" xfId="0" applyNumberFormat="1" applyFont="1" applyFill="1"/>
    <xf numFmtId="3" fontId="44" fillId="0" borderId="0" xfId="0" applyNumberFormat="1" applyFont="1" applyFill="1"/>
    <xf numFmtId="0" fontId="14" fillId="0" borderId="0" xfId="0" applyFont="1" applyFill="1" applyAlignment="1">
      <alignment horizontal="right" vertical="center" readingOrder="2"/>
    </xf>
    <xf numFmtId="3" fontId="46" fillId="0" borderId="0" xfId="0" applyNumberFormat="1" applyFont="1" applyFill="1"/>
    <xf numFmtId="3" fontId="45" fillId="0" borderId="0" xfId="0" applyNumberFormat="1" applyFont="1" applyFill="1" applyAlignment="1">
      <alignment horizontal="right" vertical="center" wrapText="1"/>
    </xf>
    <xf numFmtId="3" fontId="47" fillId="0" borderId="0" xfId="0" applyNumberFormat="1" applyFont="1" applyFill="1"/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9" fillId="0" borderId="0" xfId="0" applyNumberFormat="1" applyFont="1" applyFill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542926</xdr:colOff>
      <xdr:row>39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625629-82D2-4E95-AAA0-F419052CB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37874" y="0"/>
          <a:ext cx="7248525" cy="758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14" zoomScaleNormal="100" zoomScaleSheetLayoutView="100" workbookViewId="0">
      <selection activeCell="N21" sqref="N21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171" t="s">
        <v>94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</row>
    <row r="24" spans="1:13" ht="15" customHeight="1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</row>
    <row r="25" spans="1:13" ht="15" customHeight="1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</row>
    <row r="28" spans="1:13">
      <c r="A28" s="172" t="s">
        <v>128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</row>
    <row r="29" spans="1:13">
      <c r="A29" s="172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1:13">
      <c r="A30" s="172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</row>
    <row r="32" spans="1:13">
      <c r="C32" s="27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K9" sqref="K9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97" t="s">
        <v>67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8" ht="30">
      <c r="A3" s="197" t="str">
        <f>'سرمایه‌گذاری در سهام '!A3:U3</f>
        <v>صورت وضعیت درآمدها</v>
      </c>
      <c r="B3" s="197"/>
      <c r="C3" s="197" t="s">
        <v>29</v>
      </c>
      <c r="D3" s="197" t="s">
        <v>29</v>
      </c>
      <c r="E3" s="197" t="s">
        <v>29</v>
      </c>
      <c r="F3" s="197" t="s">
        <v>29</v>
      </c>
      <c r="G3" s="197" t="s">
        <v>29</v>
      </c>
      <c r="H3" s="197"/>
      <c r="I3" s="197"/>
      <c r="J3" s="197"/>
      <c r="K3" s="197"/>
      <c r="L3" s="197"/>
      <c r="M3" s="197"/>
      <c r="N3" s="197"/>
      <c r="O3" s="197"/>
      <c r="P3" s="197"/>
      <c r="Q3" s="197"/>
    </row>
    <row r="4" spans="1:18" ht="30">
      <c r="A4" s="197" t="str">
        <f>'سرمایه‌گذاری در سهام '!A4:U4</f>
        <v>برای ماه منتهی به 1402/01/31</v>
      </c>
      <c r="B4" s="197"/>
      <c r="C4" s="197">
        <f>'سرمایه‌گذاری در سهام '!A4:U4</f>
        <v>0</v>
      </c>
      <c r="D4" s="197" t="s">
        <v>60</v>
      </c>
      <c r="E4" s="197" t="s">
        <v>60</v>
      </c>
      <c r="F4" s="197" t="s">
        <v>60</v>
      </c>
      <c r="G4" s="197" t="s">
        <v>60</v>
      </c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98" t="s">
        <v>82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97" t="s">
        <v>33</v>
      </c>
      <c r="C8" s="197" t="str">
        <f>'درآمد ناشی از فروش '!C7</f>
        <v>طی فروردین ماه</v>
      </c>
      <c r="D8" s="197" t="s">
        <v>31</v>
      </c>
      <c r="E8" s="197" t="s">
        <v>31</v>
      </c>
      <c r="F8" s="197" t="s">
        <v>31</v>
      </c>
      <c r="G8" s="197" t="s">
        <v>31</v>
      </c>
      <c r="H8" s="197" t="s">
        <v>31</v>
      </c>
      <c r="I8" s="197" t="s">
        <v>31</v>
      </c>
      <c r="K8" s="197" t="str">
        <f>'درآمد ناشی از فروش '!K7</f>
        <v>از ابتدای سال مالی تا پایان فروردین ماه</v>
      </c>
      <c r="L8" s="197" t="s">
        <v>32</v>
      </c>
      <c r="M8" s="197" t="s">
        <v>32</v>
      </c>
      <c r="N8" s="197" t="s">
        <v>32</v>
      </c>
      <c r="O8" s="197" t="s">
        <v>32</v>
      </c>
      <c r="P8" s="197" t="s">
        <v>32</v>
      </c>
      <c r="Q8" s="197" t="s">
        <v>32</v>
      </c>
    </row>
    <row r="9" spans="1:18" ht="90.75" thickBot="1">
      <c r="A9" s="197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5" t="s">
        <v>105</v>
      </c>
      <c r="D10" s="15"/>
      <c r="E10" s="15">
        <v>0</v>
      </c>
      <c r="F10" s="15"/>
      <c r="G10" s="15">
        <v>0</v>
      </c>
      <c r="H10" s="15"/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15"/>
      <c r="Q10" s="15">
        <v>0</v>
      </c>
    </row>
    <row r="11" spans="1:18" ht="43.5" thickBot="1">
      <c r="C11" s="16">
        <f>SUM(C10:C10)</f>
        <v>0</v>
      </c>
      <c r="E11" s="16">
        <f t="shared" ref="E11:R11" si="0">SUM(E10:E10)</f>
        <v>0</v>
      </c>
      <c r="F11" s="15">
        <f t="shared" si="0"/>
        <v>0</v>
      </c>
      <c r="G11" s="16">
        <f t="shared" si="0"/>
        <v>0</v>
      </c>
      <c r="H11" s="15">
        <f t="shared" si="0"/>
        <v>0</v>
      </c>
      <c r="I11" s="16">
        <f t="shared" si="0"/>
        <v>0</v>
      </c>
      <c r="J11" s="4">
        <f t="shared" si="0"/>
        <v>0</v>
      </c>
      <c r="K11" s="16">
        <f t="shared" si="0"/>
        <v>0</v>
      </c>
      <c r="L11" s="15">
        <f t="shared" si="0"/>
        <v>0</v>
      </c>
      <c r="M11" s="16">
        <f t="shared" si="0"/>
        <v>0</v>
      </c>
      <c r="N11" s="15">
        <f t="shared" si="0"/>
        <v>0</v>
      </c>
      <c r="O11" s="16">
        <f t="shared" si="0"/>
        <v>0</v>
      </c>
      <c r="P11" s="4">
        <f t="shared" si="0"/>
        <v>0</v>
      </c>
      <c r="Q11" s="16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41"/>
  <sheetViews>
    <sheetView rightToLeft="1" view="pageBreakPreview" topLeftCell="A4" zoomScale="90" zoomScaleNormal="100" zoomScaleSheetLayoutView="90" workbookViewId="0">
      <selection activeCell="I17" sqref="I17"/>
    </sheetView>
  </sheetViews>
  <sheetFormatPr defaultColWidth="9.140625" defaultRowHeight="22.5"/>
  <cols>
    <col min="1" max="1" width="26.140625" style="137" bestFit="1" customWidth="1"/>
    <col min="2" max="2" width="1" style="137" customWidth="1"/>
    <col min="3" max="3" width="31" style="137" bestFit="1" customWidth="1"/>
    <col min="4" max="4" width="1" style="137" customWidth="1"/>
    <col min="5" max="5" width="32.5703125" style="137" bestFit="1" customWidth="1"/>
    <col min="6" max="6" width="1" style="137" customWidth="1"/>
    <col min="7" max="7" width="10" style="138" customWidth="1"/>
    <col min="8" max="8" width="1" style="137" customWidth="1"/>
    <col min="9" max="9" width="32.5703125" style="137" bestFit="1" customWidth="1"/>
    <col min="10" max="10" width="1" style="137" customWidth="1"/>
    <col min="11" max="11" width="10.28515625" style="138" customWidth="1"/>
    <col min="12" max="12" width="1" style="137" customWidth="1"/>
    <col min="13" max="13" width="9.140625" style="137" customWidth="1"/>
    <col min="14" max="16384" width="9.140625" style="137"/>
  </cols>
  <sheetData>
    <row r="2" spans="1:16" ht="24">
      <c r="A2" s="199" t="s">
        <v>67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6" ht="24">
      <c r="A3" s="199" t="str">
        <f>'سرمایه‌گذاری در اوراق بهادار '!A3:Q3</f>
        <v>صورت وضعیت درآمدها</v>
      </c>
      <c r="B3" s="199" t="s">
        <v>29</v>
      </c>
      <c r="C3" s="199" t="s">
        <v>29</v>
      </c>
      <c r="D3" s="199" t="s">
        <v>29</v>
      </c>
      <c r="E3" s="199" t="s">
        <v>29</v>
      </c>
      <c r="F3" s="199" t="s">
        <v>29</v>
      </c>
      <c r="G3" s="199"/>
      <c r="H3" s="199"/>
      <c r="I3" s="199"/>
      <c r="J3" s="199"/>
      <c r="K3" s="199"/>
      <c r="L3" s="199"/>
      <c r="M3" s="199"/>
    </row>
    <row r="4" spans="1:16" ht="26.25">
      <c r="A4" s="179" t="str">
        <f>'سرمایه‌گذاری در اوراق بهادار '!A4:Q4</f>
        <v>برای ماه منتهی به 1402/01/31</v>
      </c>
      <c r="B4" s="179" t="s">
        <v>95</v>
      </c>
      <c r="C4" s="179" t="s">
        <v>2</v>
      </c>
      <c r="D4" s="179" t="s">
        <v>2</v>
      </c>
      <c r="E4" s="179" t="s">
        <v>2</v>
      </c>
      <c r="F4" s="179" t="s">
        <v>2</v>
      </c>
      <c r="G4" s="179"/>
      <c r="H4" s="179"/>
      <c r="I4" s="179"/>
      <c r="J4" s="179"/>
      <c r="K4" s="179"/>
      <c r="L4" s="179"/>
      <c r="M4" s="179"/>
      <c r="N4" s="65"/>
    </row>
    <row r="5" spans="1:16" ht="24">
      <c r="B5" s="163"/>
      <c r="C5" s="163"/>
      <c r="D5" s="163"/>
      <c r="E5" s="163"/>
      <c r="F5" s="163"/>
      <c r="G5" s="163"/>
      <c r="H5" s="163"/>
      <c r="I5" s="163"/>
    </row>
    <row r="6" spans="1:16" ht="28.5">
      <c r="A6" s="201" t="s">
        <v>81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16" ht="28.5">
      <c r="A7" s="165"/>
      <c r="B7" s="165"/>
      <c r="C7" s="165"/>
      <c r="D7" s="165"/>
      <c r="E7" s="165"/>
      <c r="F7" s="165"/>
      <c r="G7" s="139"/>
      <c r="H7" s="165"/>
      <c r="I7" s="165"/>
      <c r="J7" s="165"/>
      <c r="K7" s="139"/>
      <c r="L7" s="165"/>
    </row>
    <row r="8" spans="1:16" ht="24.75" thickBot="1">
      <c r="A8" s="200" t="s">
        <v>53</v>
      </c>
      <c r="B8" s="200" t="s">
        <v>53</v>
      </c>
      <c r="C8" s="200" t="s">
        <v>53</v>
      </c>
      <c r="E8" s="200" t="str">
        <f>'درآمد ناشی از فروش '!C7</f>
        <v>طی فروردین ماه</v>
      </c>
      <c r="F8" s="200" t="s">
        <v>31</v>
      </c>
      <c r="G8" s="200" t="s">
        <v>31</v>
      </c>
      <c r="I8" s="200" t="str">
        <f>'درآمد ناشی از فروش '!K7</f>
        <v>از ابتدای سال مالی تا پایان فروردین ماه</v>
      </c>
      <c r="J8" s="200" t="s">
        <v>32</v>
      </c>
      <c r="K8" s="200" t="s">
        <v>32</v>
      </c>
    </row>
    <row r="9" spans="1:16" ht="48" thickBot="1">
      <c r="A9" s="140" t="s">
        <v>54</v>
      </c>
      <c r="C9" s="140" t="s">
        <v>19</v>
      </c>
      <c r="E9" s="140" t="s">
        <v>55</v>
      </c>
      <c r="G9" s="141" t="s">
        <v>56</v>
      </c>
      <c r="I9" s="140" t="s">
        <v>55</v>
      </c>
      <c r="K9" s="141" t="s">
        <v>56</v>
      </c>
    </row>
    <row r="10" spans="1:16" ht="24.75">
      <c r="A10" s="75" t="s">
        <v>26</v>
      </c>
      <c r="B10" s="75"/>
      <c r="C10" s="75" t="s">
        <v>27</v>
      </c>
      <c r="D10" s="75"/>
      <c r="E10" s="75">
        <v>4210</v>
      </c>
      <c r="F10" s="142"/>
      <c r="G10" s="33">
        <f>E10/$E$15</f>
        <v>3.0244955916694396E-6</v>
      </c>
      <c r="H10" s="142"/>
      <c r="I10" s="75">
        <v>4210</v>
      </c>
      <c r="J10" s="142"/>
      <c r="K10" s="33">
        <f>I10/$I$15</f>
        <v>3.0244955916694396E-6</v>
      </c>
      <c r="M10" s="143"/>
      <c r="N10" s="144"/>
      <c r="O10" s="143"/>
      <c r="P10" s="144"/>
    </row>
    <row r="11" spans="1:16" ht="24.75">
      <c r="A11" s="75" t="s">
        <v>63</v>
      </c>
      <c r="B11" s="75"/>
      <c r="C11" s="75" t="s">
        <v>64</v>
      </c>
      <c r="D11" s="75"/>
      <c r="E11" s="75">
        <v>1391954570</v>
      </c>
      <c r="F11" s="142"/>
      <c r="G11" s="33">
        <f>E11/$E$15</f>
        <v>0.99999060825870079</v>
      </c>
      <c r="H11" s="142"/>
      <c r="I11" s="75">
        <v>1391954570</v>
      </c>
      <c r="J11" s="142"/>
      <c r="K11" s="33">
        <f>I11/$I$15</f>
        <v>0.99999060825870079</v>
      </c>
      <c r="M11" s="143"/>
      <c r="N11" s="144"/>
      <c r="O11" s="143"/>
      <c r="P11" s="144"/>
    </row>
    <row r="12" spans="1:16" ht="24.75">
      <c r="A12" s="75" t="s">
        <v>102</v>
      </c>
      <c r="B12" s="75"/>
      <c r="C12" s="75" t="s">
        <v>103</v>
      </c>
      <c r="D12" s="75"/>
      <c r="E12" s="75">
        <v>1986</v>
      </c>
      <c r="F12" s="142"/>
      <c r="G12" s="33">
        <f>E12/$E$15</f>
        <v>1.4267573028635407E-6</v>
      </c>
      <c r="H12" s="142"/>
      <c r="I12" s="75">
        <v>1986</v>
      </c>
      <c r="J12" s="142"/>
      <c r="K12" s="33">
        <f>I12/$I$15</f>
        <v>1.4267573028635407E-6</v>
      </c>
      <c r="M12" s="143"/>
      <c r="N12" s="144"/>
      <c r="O12" s="143"/>
      <c r="P12" s="144"/>
    </row>
    <row r="13" spans="1:16" ht="24.75">
      <c r="A13" s="75" t="s">
        <v>114</v>
      </c>
      <c r="B13" s="75"/>
      <c r="C13" s="75" t="s">
        <v>115</v>
      </c>
      <c r="D13" s="75"/>
      <c r="E13" s="75">
        <v>1019</v>
      </c>
      <c r="F13" s="142"/>
      <c r="G13" s="33">
        <f>E13/$E$15</f>
        <v>7.3205724653471704E-7</v>
      </c>
      <c r="H13" s="142"/>
      <c r="I13" s="75">
        <v>1019</v>
      </c>
      <c r="J13" s="142"/>
      <c r="K13" s="33">
        <f>I13/$I$15</f>
        <v>7.3205724653471704E-7</v>
      </c>
      <c r="M13" s="143"/>
      <c r="N13" s="144"/>
      <c r="O13" s="143"/>
      <c r="P13" s="144"/>
    </row>
    <row r="14" spans="1:16" ht="24.75">
      <c r="A14" s="75" t="s">
        <v>117</v>
      </c>
      <c r="B14" s="75"/>
      <c r="C14" s="75" t="s">
        <v>118</v>
      </c>
      <c r="D14" s="75"/>
      <c r="E14" s="75">
        <v>5858</v>
      </c>
      <c r="F14" s="142"/>
      <c r="G14" s="33">
        <f>E14/$E$15</f>
        <v>4.2084311581946735E-6</v>
      </c>
      <c r="H14" s="142"/>
      <c r="I14" s="75">
        <v>5858</v>
      </c>
      <c r="J14" s="142"/>
      <c r="K14" s="33">
        <f>I14/$I$15</f>
        <v>4.2084311581946735E-6</v>
      </c>
      <c r="M14" s="143"/>
      <c r="N14" s="144"/>
      <c r="O14" s="143"/>
      <c r="P14" s="144"/>
    </row>
    <row r="15" spans="1:16" s="65" customFormat="1" ht="36.75" customHeight="1" thickBot="1">
      <c r="E15" s="145">
        <f>SUM(E10:E14)</f>
        <v>1391967643</v>
      </c>
      <c r="F15" s="142">
        <f t="shared" ref="F15:L15" si="0">SUM(F10:F12)</f>
        <v>0</v>
      </c>
      <c r="G15" s="34">
        <f>SUM(G10:G13)</f>
        <v>0.99999579156884177</v>
      </c>
      <c r="H15" s="142">
        <f t="shared" si="0"/>
        <v>0</v>
      </c>
      <c r="I15" s="145">
        <f>SUM(I10:I14)</f>
        <v>1391967643</v>
      </c>
      <c r="J15" s="142">
        <f t="shared" si="0"/>
        <v>0</v>
      </c>
      <c r="K15" s="34">
        <f>SUM(K10:K13)</f>
        <v>0.99999579156884177</v>
      </c>
      <c r="L15" s="65">
        <f t="shared" si="0"/>
        <v>0</v>
      </c>
      <c r="M15" s="74"/>
    </row>
    <row r="16" spans="1:16" ht="23.25" thickTop="1">
      <c r="M16" s="146"/>
    </row>
    <row r="17" spans="5:13">
      <c r="E17" s="147">
        <f>E15-'سود اوراق بهادار و سپرده بانکی '!I13</f>
        <v>0</v>
      </c>
      <c r="I17" s="147">
        <f>I15-'سود اوراق بهادار و سپرده بانکی '!S13</f>
        <v>0</v>
      </c>
      <c r="M17" s="146"/>
    </row>
    <row r="18" spans="5:13">
      <c r="E18" s="147"/>
      <c r="M18" s="146"/>
    </row>
    <row r="19" spans="5:13">
      <c r="M19" s="146"/>
    </row>
    <row r="20" spans="5:13">
      <c r="M20" s="146"/>
    </row>
    <row r="21" spans="5:13">
      <c r="M21" s="146"/>
    </row>
    <row r="22" spans="5:13">
      <c r="M22" s="146"/>
    </row>
    <row r="23" spans="5:13">
      <c r="M23" s="146"/>
    </row>
    <row r="24" spans="5:13">
      <c r="M24" s="146"/>
    </row>
    <row r="25" spans="5:13">
      <c r="M25" s="146"/>
    </row>
    <row r="26" spans="5:13">
      <c r="M26" s="146"/>
    </row>
    <row r="27" spans="5:13">
      <c r="M27" s="146"/>
    </row>
    <row r="28" spans="5:13">
      <c r="M28" s="146"/>
    </row>
    <row r="29" spans="5:13">
      <c r="M29" s="146"/>
    </row>
    <row r="30" spans="5:13">
      <c r="M30" s="146"/>
    </row>
    <row r="31" spans="5:13">
      <c r="M31" s="146"/>
    </row>
    <row r="32" spans="5:13">
      <c r="M32" s="146"/>
    </row>
    <row r="33" spans="13:13">
      <c r="M33" s="146"/>
    </row>
    <row r="34" spans="13:13">
      <c r="M34" s="146"/>
    </row>
    <row r="35" spans="13:13">
      <c r="M35" s="146"/>
    </row>
    <row r="36" spans="13:13">
      <c r="M36" s="146"/>
    </row>
    <row r="37" spans="13:13">
      <c r="M37" s="146"/>
    </row>
    <row r="38" spans="13:13">
      <c r="M38" s="146"/>
    </row>
    <row r="39" spans="13:13">
      <c r="M39" s="146"/>
    </row>
    <row r="40" spans="13:13">
      <c r="M40" s="146"/>
    </row>
    <row r="41" spans="13:13">
      <c r="M41" s="146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C15" sqref="C15"/>
    </sheetView>
  </sheetViews>
  <sheetFormatPr defaultColWidth="12.140625" defaultRowHeight="22.5"/>
  <cols>
    <col min="1" max="1" width="42.42578125" style="137" bestFit="1" customWidth="1"/>
    <col min="2" max="2" width="2.5703125" style="137" customWidth="1"/>
    <col min="3" max="3" width="19" style="137" bestFit="1" customWidth="1"/>
    <col min="4" max="4" width="0.7109375" style="137" customWidth="1"/>
    <col min="5" max="5" width="43.7109375" style="137" customWidth="1"/>
    <col min="6" max="6" width="12.140625" style="137"/>
    <col min="7" max="7" width="14" style="137" bestFit="1" customWidth="1"/>
    <col min="8" max="16384" width="12.140625" style="137"/>
  </cols>
  <sheetData>
    <row r="2" spans="1:13" ht="24">
      <c r="A2" s="199" t="s">
        <v>67</v>
      </c>
      <c r="B2" s="199"/>
      <c r="C2" s="199"/>
      <c r="D2" s="199"/>
      <c r="E2" s="199"/>
    </row>
    <row r="3" spans="1:13" ht="24">
      <c r="A3" s="199" t="s">
        <v>29</v>
      </c>
      <c r="B3" s="199" t="s">
        <v>29</v>
      </c>
      <c r="C3" s="199" t="s">
        <v>29</v>
      </c>
      <c r="D3" s="199" t="s">
        <v>29</v>
      </c>
      <c r="E3" s="199"/>
    </row>
    <row r="4" spans="1:13" ht="24">
      <c r="A4" s="199" t="str">
        <f>'درآمد سپرده بانکی '!A4:M4</f>
        <v>برای ماه منتهی به 1402/01/31</v>
      </c>
      <c r="B4" s="199" t="s">
        <v>2</v>
      </c>
      <c r="C4" s="199" t="s">
        <v>2</v>
      </c>
      <c r="D4" s="199" t="s">
        <v>2</v>
      </c>
      <c r="E4" s="199"/>
    </row>
    <row r="5" spans="1:13" ht="24">
      <c r="A5" s="163"/>
      <c r="B5" s="163"/>
      <c r="C5" s="163"/>
      <c r="D5" s="163"/>
      <c r="E5" s="163"/>
    </row>
    <row r="6" spans="1:13" ht="28.5">
      <c r="A6" s="201" t="s">
        <v>83</v>
      </c>
      <c r="B6" s="201"/>
      <c r="C6" s="201"/>
      <c r="D6" s="201"/>
      <c r="E6" s="201"/>
    </row>
    <row r="7" spans="1:13" ht="28.5">
      <c r="A7" s="165"/>
      <c r="B7" s="165"/>
      <c r="C7" s="165"/>
      <c r="D7" s="165"/>
      <c r="E7" s="165"/>
    </row>
    <row r="8" spans="1:13" ht="24.75" thickBot="1">
      <c r="A8" s="199" t="s">
        <v>57</v>
      </c>
      <c r="C8" s="164" t="str">
        <f>'درآمد ناشی از فروش '!C7</f>
        <v>طی فروردین ماه</v>
      </c>
      <c r="E8" s="169" t="str">
        <f>'درآمد ناشی از فروش '!K7</f>
        <v>از ابتدای سال مالی تا پایان فروردین ماه</v>
      </c>
      <c r="G8" s="56"/>
    </row>
    <row r="9" spans="1:13" ht="24.75" thickBot="1">
      <c r="A9" s="200" t="s">
        <v>57</v>
      </c>
      <c r="C9" s="164" t="s">
        <v>22</v>
      </c>
      <c r="E9" s="164" t="s">
        <v>22</v>
      </c>
      <c r="G9" s="56"/>
    </row>
    <row r="10" spans="1:13" ht="24">
      <c r="A10" s="148" t="s">
        <v>66</v>
      </c>
      <c r="C10" s="143">
        <v>538399827</v>
      </c>
      <c r="E10" s="143">
        <v>538399827</v>
      </c>
      <c r="F10" s="56"/>
      <c r="G10" s="143"/>
      <c r="H10" s="56"/>
      <c r="K10" s="143"/>
    </row>
    <row r="11" spans="1:13" ht="24">
      <c r="A11" s="148" t="s">
        <v>101</v>
      </c>
      <c r="C11" s="143">
        <v>215657231</v>
      </c>
      <c r="E11" s="143">
        <v>215657231</v>
      </c>
      <c r="F11" s="56"/>
      <c r="G11" s="143"/>
      <c r="H11" s="143"/>
      <c r="I11" s="143"/>
      <c r="J11" s="143"/>
      <c r="K11" s="143"/>
    </row>
    <row r="12" spans="1:13" ht="27" thickBot="1">
      <c r="A12" s="148" t="s">
        <v>38</v>
      </c>
      <c r="C12" s="149">
        <f>SUM(C10:C11)</f>
        <v>754057058</v>
      </c>
      <c r="D12" s="65"/>
      <c r="E12" s="150">
        <f>SUM(E10:E11)</f>
        <v>754057058</v>
      </c>
    </row>
    <row r="13" spans="1:13" ht="23.25" thickTop="1">
      <c r="M13" s="146"/>
    </row>
    <row r="14" spans="1:13">
      <c r="M14" s="146"/>
    </row>
    <row r="15" spans="1:13">
      <c r="C15" s="56"/>
      <c r="M15" s="146"/>
    </row>
    <row r="16" spans="1:13">
      <c r="C16" s="56"/>
      <c r="E16" s="143"/>
      <c r="M16" s="146"/>
    </row>
    <row r="17" spans="3:13">
      <c r="C17" s="143"/>
      <c r="E17" s="143"/>
      <c r="M17" s="146"/>
    </row>
    <row r="18" spans="3:13">
      <c r="E18" s="143"/>
      <c r="M18" s="146"/>
    </row>
    <row r="19" spans="3:13">
      <c r="M19" s="146"/>
    </row>
    <row r="20" spans="3:13">
      <c r="M20" s="146"/>
    </row>
    <row r="21" spans="3:13">
      <c r="M21" s="146"/>
    </row>
    <row r="22" spans="3:13">
      <c r="M22" s="146"/>
    </row>
    <row r="23" spans="3:13">
      <c r="M23" s="146"/>
    </row>
    <row r="24" spans="3:13">
      <c r="M24" s="146"/>
    </row>
    <row r="25" spans="3:13">
      <c r="M25" s="146"/>
    </row>
    <row r="26" spans="3:13">
      <c r="M26" s="146"/>
    </row>
    <row r="27" spans="3:13">
      <c r="M27" s="146"/>
    </row>
    <row r="28" spans="3:13">
      <c r="M28" s="146"/>
    </row>
    <row r="29" spans="3:13">
      <c r="M29" s="146"/>
    </row>
    <row r="30" spans="3:13">
      <c r="M30" s="146"/>
    </row>
    <row r="31" spans="3:13">
      <c r="M31" s="146"/>
    </row>
    <row r="32" spans="3:13">
      <c r="M32" s="146"/>
    </row>
    <row r="33" spans="13:13">
      <c r="M33" s="146"/>
    </row>
    <row r="34" spans="13:13">
      <c r="M34" s="146"/>
    </row>
    <row r="35" spans="13:13">
      <c r="M35" s="146"/>
    </row>
    <row r="36" spans="13:13">
      <c r="M36" s="146"/>
    </row>
    <row r="37" spans="13:13">
      <c r="M37" s="146"/>
    </row>
    <row r="38" spans="13:13">
      <c r="M38" s="146"/>
    </row>
    <row r="39" spans="13:13">
      <c r="M39" s="146"/>
    </row>
    <row r="40" spans="13:13">
      <c r="M40" s="146"/>
    </row>
    <row r="41" spans="13:13">
      <c r="M41" s="146"/>
    </row>
    <row r="42" spans="13:13">
      <c r="M42" s="146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J45"/>
  <sheetViews>
    <sheetView rightToLeft="1" view="pageBreakPreview" topLeftCell="A21" zoomScale="50" zoomScaleNormal="60" zoomScaleSheetLayoutView="50" workbookViewId="0">
      <selection activeCell="Q46" sqref="Q46"/>
    </sheetView>
  </sheetViews>
  <sheetFormatPr defaultColWidth="9.140625" defaultRowHeight="31.5"/>
  <cols>
    <col min="1" max="1" width="51.7109375" style="46" customWidth="1"/>
    <col min="2" max="2" width="1" style="46" customWidth="1"/>
    <col min="3" max="3" width="20.5703125" style="59" customWidth="1"/>
    <col min="4" max="4" width="1" style="46" customWidth="1"/>
    <col min="5" max="5" width="31.28515625" style="46" customWidth="1"/>
    <col min="6" max="6" width="0.7109375" style="46" customWidth="1"/>
    <col min="7" max="7" width="30" style="46" customWidth="1"/>
    <col min="8" max="8" width="1.140625" style="46" customWidth="1"/>
    <col min="9" max="9" width="20.5703125" style="59" bestFit="1" customWidth="1"/>
    <col min="10" max="10" width="1.42578125" style="46" customWidth="1"/>
    <col min="11" max="11" width="33.42578125" style="46" customWidth="1"/>
    <col min="12" max="12" width="0.7109375" style="46" customWidth="1"/>
    <col min="13" max="13" width="20.140625" style="59" bestFit="1" customWidth="1"/>
    <col min="14" max="14" width="0.85546875" style="46" customWidth="1"/>
    <col min="15" max="15" width="27" style="46" customWidth="1"/>
    <col min="16" max="16" width="1" style="46" customWidth="1"/>
    <col min="17" max="17" width="22.5703125" style="59" bestFit="1" customWidth="1"/>
    <col min="18" max="18" width="1" style="46" customWidth="1"/>
    <col min="19" max="19" width="18.140625" style="46" bestFit="1" customWidth="1"/>
    <col min="20" max="20" width="1" style="46" customWidth="1"/>
    <col min="21" max="21" width="28.7109375" style="46" customWidth="1"/>
    <col min="22" max="22" width="0.85546875" style="46" customWidth="1"/>
    <col min="23" max="23" width="29.85546875" style="46" customWidth="1"/>
    <col min="24" max="24" width="1" style="46" customWidth="1"/>
    <col min="25" max="25" width="19.5703125" style="59" customWidth="1"/>
    <col min="26" max="26" width="1.85546875" style="46" customWidth="1"/>
    <col min="27" max="27" width="32.5703125" style="46" bestFit="1" customWidth="1"/>
    <col min="28" max="28" width="17.140625" style="46" customWidth="1"/>
    <col min="29" max="29" width="13.85546875" style="46" customWidth="1"/>
    <col min="30" max="30" width="9" style="46" customWidth="1"/>
    <col min="31" max="31" width="16.7109375" style="46" customWidth="1"/>
    <col min="32" max="32" width="10" style="46" customWidth="1"/>
    <col min="33" max="33" width="15.7109375" style="46" customWidth="1"/>
    <col min="34" max="34" width="16.28515625" style="46" customWidth="1"/>
    <col min="35" max="35" width="9.140625" style="46"/>
    <col min="36" max="36" width="27.28515625" style="46" bestFit="1" customWidth="1"/>
    <col min="37" max="16384" width="9.140625" style="46"/>
  </cols>
  <sheetData>
    <row r="2" spans="1:36" ht="47.25" customHeight="1">
      <c r="A2" s="173" t="s">
        <v>67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spans="1:36" ht="47.25" customHeight="1">
      <c r="A3" s="173" t="s">
        <v>92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36" ht="47.25" customHeight="1">
      <c r="A4" s="173" t="s">
        <v>129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</row>
    <row r="5" spans="1:36" ht="47.2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36" s="49" customFormat="1" ht="47.25" customHeight="1">
      <c r="A6" s="161" t="s">
        <v>68</v>
      </c>
      <c r="B6" s="161"/>
      <c r="C6" s="48"/>
      <c r="D6" s="161"/>
      <c r="E6" s="161"/>
      <c r="F6" s="161"/>
      <c r="G6" s="161"/>
      <c r="H6" s="161"/>
      <c r="I6" s="48"/>
      <c r="J6" s="161"/>
      <c r="K6" s="161"/>
      <c r="L6" s="161"/>
      <c r="M6" s="48"/>
      <c r="N6" s="161"/>
      <c r="O6" s="161"/>
      <c r="P6" s="161"/>
      <c r="Q6" s="48"/>
      <c r="R6" s="161"/>
      <c r="S6" s="161"/>
      <c r="T6" s="161"/>
      <c r="U6" s="161"/>
      <c r="V6" s="161"/>
      <c r="W6" s="161"/>
      <c r="Y6" s="50"/>
    </row>
    <row r="7" spans="1:36" s="49" customFormat="1" ht="47.25" customHeight="1">
      <c r="A7" s="161" t="s">
        <v>69</v>
      </c>
      <c r="B7" s="161"/>
      <c r="C7" s="48"/>
      <c r="D7" s="161"/>
      <c r="E7" s="161"/>
      <c r="F7" s="161"/>
      <c r="G7" s="161"/>
      <c r="H7" s="161"/>
      <c r="I7" s="48"/>
      <c r="J7" s="161"/>
      <c r="K7" s="161"/>
      <c r="L7" s="161"/>
      <c r="M7" s="48"/>
      <c r="N7" s="161"/>
      <c r="O7" s="161"/>
      <c r="P7" s="161"/>
      <c r="Q7" s="48"/>
      <c r="R7" s="161"/>
      <c r="S7" s="161"/>
      <c r="T7" s="161"/>
      <c r="U7" s="161"/>
      <c r="V7" s="161"/>
      <c r="W7" s="161"/>
      <c r="Y7" s="50"/>
    </row>
    <row r="9" spans="1:36" ht="40.5" customHeight="1">
      <c r="A9" s="175" t="s">
        <v>3</v>
      </c>
      <c r="C9" s="174" t="s">
        <v>121</v>
      </c>
      <c r="D9" s="174" t="s">
        <v>97</v>
      </c>
      <c r="E9" s="174" t="s">
        <v>97</v>
      </c>
      <c r="F9" s="174" t="s">
        <v>97</v>
      </c>
      <c r="G9" s="174" t="s">
        <v>97</v>
      </c>
      <c r="I9" s="174" t="s">
        <v>4</v>
      </c>
      <c r="J9" s="174" t="s">
        <v>4</v>
      </c>
      <c r="K9" s="174" t="s">
        <v>4</v>
      </c>
      <c r="L9" s="174" t="s">
        <v>4</v>
      </c>
      <c r="M9" s="174" t="s">
        <v>4</v>
      </c>
      <c r="N9" s="174" t="s">
        <v>4</v>
      </c>
      <c r="O9" s="174" t="s">
        <v>4</v>
      </c>
      <c r="Q9" s="174" t="s">
        <v>130</v>
      </c>
      <c r="R9" s="174" t="s">
        <v>98</v>
      </c>
      <c r="S9" s="174" t="s">
        <v>98</v>
      </c>
      <c r="T9" s="174" t="s">
        <v>98</v>
      </c>
      <c r="U9" s="174" t="s">
        <v>98</v>
      </c>
      <c r="V9" s="174" t="s">
        <v>98</v>
      </c>
      <c r="W9" s="174" t="s">
        <v>98</v>
      </c>
      <c r="X9" s="174" t="s">
        <v>98</v>
      </c>
      <c r="Y9" s="174" t="s">
        <v>98</v>
      </c>
    </row>
    <row r="10" spans="1:36" ht="33.75" customHeight="1">
      <c r="A10" s="175" t="s">
        <v>3</v>
      </c>
      <c r="C10" s="176" t="s">
        <v>6</v>
      </c>
      <c r="E10" s="176" t="s">
        <v>7</v>
      </c>
      <c r="G10" s="176" t="s">
        <v>8</v>
      </c>
      <c r="I10" s="175" t="s">
        <v>9</v>
      </c>
      <c r="J10" s="175" t="s">
        <v>9</v>
      </c>
      <c r="K10" s="175" t="s">
        <v>9</v>
      </c>
      <c r="M10" s="175" t="s">
        <v>10</v>
      </c>
      <c r="N10" s="175" t="s">
        <v>10</v>
      </c>
      <c r="O10" s="175" t="s">
        <v>10</v>
      </c>
      <c r="Q10" s="176" t="s">
        <v>6</v>
      </c>
      <c r="S10" s="176" t="s">
        <v>11</v>
      </c>
      <c r="U10" s="176" t="s">
        <v>7</v>
      </c>
      <c r="V10" s="176"/>
      <c r="W10" s="176" t="s">
        <v>8</v>
      </c>
      <c r="Y10" s="177" t="s">
        <v>12</v>
      </c>
    </row>
    <row r="11" spans="1:36" ht="60.75" customHeight="1">
      <c r="A11" s="175" t="s">
        <v>3</v>
      </c>
      <c r="C11" s="174" t="s">
        <v>6</v>
      </c>
      <c r="E11" s="174" t="s">
        <v>7</v>
      </c>
      <c r="G11" s="174" t="s">
        <v>8</v>
      </c>
      <c r="I11" s="157" t="s">
        <v>6</v>
      </c>
      <c r="K11" s="157" t="s">
        <v>7</v>
      </c>
      <c r="M11" s="157" t="s">
        <v>6</v>
      </c>
      <c r="O11" s="157" t="s">
        <v>13</v>
      </c>
      <c r="Q11" s="174" t="s">
        <v>6</v>
      </c>
      <c r="S11" s="174" t="s">
        <v>11</v>
      </c>
      <c r="U11" s="174" t="s">
        <v>7</v>
      </c>
      <c r="V11" s="174"/>
      <c r="W11" s="174"/>
      <c r="Y11" s="178" t="s">
        <v>12</v>
      </c>
      <c r="AA11" s="41">
        <v>3801464313131</v>
      </c>
      <c r="AB11" s="51" t="s">
        <v>107</v>
      </c>
    </row>
    <row r="12" spans="1:36" ht="41.25" customHeight="1">
      <c r="A12" s="52" t="s">
        <v>99</v>
      </c>
      <c r="B12" s="53"/>
      <c r="C12" s="54">
        <v>38000000</v>
      </c>
      <c r="D12" s="54"/>
      <c r="E12" s="54">
        <v>163183276329</v>
      </c>
      <c r="F12" s="54"/>
      <c r="G12" s="54">
        <v>173759940000</v>
      </c>
      <c r="H12" s="54"/>
      <c r="I12" s="54">
        <v>2002919</v>
      </c>
      <c r="J12" s="54"/>
      <c r="K12" s="54">
        <v>9580146437</v>
      </c>
      <c r="L12" s="54"/>
      <c r="M12" s="54">
        <v>-2919</v>
      </c>
      <c r="N12" s="54"/>
      <c r="O12" s="54">
        <v>14450129</v>
      </c>
      <c r="P12" s="54"/>
      <c r="Q12" s="54">
        <v>40000000</v>
      </c>
      <c r="R12" s="54"/>
      <c r="S12" s="54">
        <v>5305</v>
      </c>
      <c r="T12" s="54"/>
      <c r="U12" s="54">
        <v>172750816275</v>
      </c>
      <c r="V12" s="54"/>
      <c r="W12" s="54">
        <v>210937410000</v>
      </c>
      <c r="Y12" s="55">
        <f>W12/$AA$11</f>
        <v>5.5488462504141099E-2</v>
      </c>
      <c r="AA12" s="56"/>
      <c r="AB12" s="57"/>
      <c r="AC12" s="56"/>
      <c r="AD12" s="58"/>
      <c r="AE12" s="56"/>
      <c r="AF12" s="152"/>
      <c r="AG12" s="57"/>
      <c r="AH12" s="151"/>
      <c r="AI12" s="58"/>
      <c r="AJ12" s="58"/>
    </row>
    <row r="13" spans="1:36" ht="41.25" customHeight="1">
      <c r="A13" s="52" t="s">
        <v>90</v>
      </c>
      <c r="B13" s="53"/>
      <c r="C13" s="54">
        <v>12000000</v>
      </c>
      <c r="D13" s="54"/>
      <c r="E13" s="54">
        <v>39736841471</v>
      </c>
      <c r="F13" s="54"/>
      <c r="G13" s="54">
        <v>40402168200</v>
      </c>
      <c r="H13" s="54"/>
      <c r="I13" s="54">
        <v>38000000</v>
      </c>
      <c r="J13" s="54"/>
      <c r="K13" s="54">
        <v>132311725748</v>
      </c>
      <c r="L13" s="54"/>
      <c r="M13" s="54">
        <v>0</v>
      </c>
      <c r="N13" s="54"/>
      <c r="O13" s="54">
        <v>0</v>
      </c>
      <c r="P13" s="54"/>
      <c r="Q13" s="54">
        <v>50000000</v>
      </c>
      <c r="R13" s="54"/>
      <c r="S13" s="54">
        <v>3967</v>
      </c>
      <c r="T13" s="54"/>
      <c r="U13" s="54">
        <v>172048567219</v>
      </c>
      <c r="V13" s="54"/>
      <c r="W13" s="54">
        <v>197169817500</v>
      </c>
      <c r="Y13" s="55">
        <f t="shared" ref="Y13:Y37" si="0">W13/$AA$11</f>
        <v>5.1866807434949987E-2</v>
      </c>
      <c r="AA13" s="56"/>
      <c r="AB13" s="57"/>
      <c r="AC13" s="56"/>
      <c r="AD13" s="58"/>
      <c r="AE13" s="56"/>
      <c r="AF13" s="152"/>
      <c r="AG13" s="56"/>
      <c r="AH13" s="151"/>
      <c r="AI13" s="58"/>
      <c r="AJ13" s="58"/>
    </row>
    <row r="14" spans="1:36" ht="41.25" customHeight="1">
      <c r="A14" s="52" t="s">
        <v>113</v>
      </c>
      <c r="B14" s="53"/>
      <c r="C14" s="54">
        <v>10752632</v>
      </c>
      <c r="D14" s="54"/>
      <c r="E14" s="54">
        <v>73197702778</v>
      </c>
      <c r="F14" s="54"/>
      <c r="G14" s="54">
        <v>87860734561</v>
      </c>
      <c r="H14" s="54"/>
      <c r="I14" s="54">
        <v>9247369</v>
      </c>
      <c r="J14" s="54"/>
      <c r="K14" s="54">
        <v>84966536111</v>
      </c>
      <c r="L14" s="54"/>
      <c r="M14" s="54">
        <v>0</v>
      </c>
      <c r="N14" s="54"/>
      <c r="O14" s="54">
        <v>0</v>
      </c>
      <c r="P14" s="54"/>
      <c r="Q14" s="54">
        <v>20000001</v>
      </c>
      <c r="R14" s="54"/>
      <c r="S14" s="54">
        <v>9270</v>
      </c>
      <c r="T14" s="54"/>
      <c r="U14" s="54">
        <v>158164238889</v>
      </c>
      <c r="V14" s="54"/>
      <c r="W14" s="54">
        <v>184296879214</v>
      </c>
      <c r="Y14" s="55">
        <f t="shared" si="0"/>
        <v>4.8480496996223955E-2</v>
      </c>
      <c r="AA14" s="56"/>
      <c r="AB14" s="57"/>
      <c r="AC14" s="56"/>
      <c r="AD14" s="58"/>
      <c r="AE14" s="56"/>
      <c r="AF14" s="152"/>
      <c r="AG14" s="56"/>
      <c r="AH14" s="151"/>
      <c r="AI14" s="58"/>
      <c r="AJ14" s="58"/>
    </row>
    <row r="15" spans="1:36" ht="41.25" customHeight="1">
      <c r="A15" s="52" t="s">
        <v>109</v>
      </c>
      <c r="B15" s="53"/>
      <c r="C15" s="54">
        <v>8000000</v>
      </c>
      <c r="D15" s="54"/>
      <c r="E15" s="54">
        <v>69436014893</v>
      </c>
      <c r="F15" s="54"/>
      <c r="G15" s="54">
        <v>87953544000</v>
      </c>
      <c r="H15" s="54"/>
      <c r="I15" s="54">
        <v>0</v>
      </c>
      <c r="J15" s="54"/>
      <c r="K15" s="54">
        <v>0</v>
      </c>
      <c r="L15" s="54"/>
      <c r="M15" s="54">
        <v>0</v>
      </c>
      <c r="N15" s="54"/>
      <c r="O15" s="54">
        <v>0</v>
      </c>
      <c r="P15" s="54"/>
      <c r="Q15" s="54">
        <v>8000000</v>
      </c>
      <c r="R15" s="54"/>
      <c r="S15" s="54">
        <v>13740</v>
      </c>
      <c r="T15" s="54"/>
      <c r="U15" s="54">
        <v>69436014893</v>
      </c>
      <c r="V15" s="54"/>
      <c r="W15" s="54">
        <v>109265976000</v>
      </c>
      <c r="Y15" s="55">
        <f t="shared" si="0"/>
        <v>2.8743128173681385E-2</v>
      </c>
      <c r="AA15" s="56"/>
      <c r="AB15" s="57"/>
      <c r="AC15" s="56"/>
      <c r="AD15" s="58"/>
      <c r="AE15" s="56"/>
      <c r="AF15" s="152"/>
      <c r="AG15" s="56"/>
      <c r="AH15" s="151"/>
      <c r="AI15" s="58"/>
      <c r="AJ15" s="58"/>
    </row>
    <row r="16" spans="1:36" ht="41.25" customHeight="1">
      <c r="A16" s="52" t="s">
        <v>84</v>
      </c>
      <c r="B16" s="53"/>
      <c r="C16" s="54">
        <v>700000</v>
      </c>
      <c r="D16" s="54"/>
      <c r="E16" s="54">
        <v>113730334817</v>
      </c>
      <c r="F16" s="54"/>
      <c r="G16" s="54">
        <v>118006657650</v>
      </c>
      <c r="H16" s="54"/>
      <c r="I16" s="54">
        <v>50000</v>
      </c>
      <c r="J16" s="54"/>
      <c r="K16" s="54">
        <v>9279771305</v>
      </c>
      <c r="L16" s="54"/>
      <c r="M16" s="54">
        <v>0</v>
      </c>
      <c r="N16" s="54"/>
      <c r="O16" s="54">
        <v>0</v>
      </c>
      <c r="P16" s="54"/>
      <c r="Q16" s="54">
        <v>750000</v>
      </c>
      <c r="R16" s="54"/>
      <c r="S16" s="54">
        <v>187940</v>
      </c>
      <c r="T16" s="54"/>
      <c r="U16" s="54">
        <v>123010106122</v>
      </c>
      <c r="V16" s="54"/>
      <c r="W16" s="54">
        <v>140116317750</v>
      </c>
      <c r="Y16" s="55">
        <f t="shared" si="0"/>
        <v>3.6858511933417576E-2</v>
      </c>
      <c r="AA16" s="56"/>
      <c r="AB16" s="57"/>
      <c r="AC16" s="56"/>
      <c r="AD16" s="58"/>
      <c r="AE16" s="56"/>
      <c r="AF16" s="152"/>
      <c r="AG16" s="56"/>
      <c r="AH16" s="151"/>
      <c r="AI16" s="58"/>
      <c r="AJ16" s="58"/>
    </row>
    <row r="17" spans="1:36" ht="41.25" customHeight="1">
      <c r="A17" s="52" t="s">
        <v>85</v>
      </c>
      <c r="B17" s="53"/>
      <c r="C17" s="54">
        <v>8600000</v>
      </c>
      <c r="D17" s="54"/>
      <c r="E17" s="54">
        <v>178718255971</v>
      </c>
      <c r="F17" s="54"/>
      <c r="G17" s="54">
        <v>275528790900</v>
      </c>
      <c r="H17" s="54"/>
      <c r="I17" s="54">
        <v>900000</v>
      </c>
      <c r="J17" s="54"/>
      <c r="K17" s="54">
        <v>31905716654</v>
      </c>
      <c r="L17" s="54"/>
      <c r="M17" s="54">
        <v>0</v>
      </c>
      <c r="N17" s="54"/>
      <c r="O17" s="54">
        <v>0</v>
      </c>
      <c r="P17" s="54"/>
      <c r="Q17" s="54">
        <v>9500000</v>
      </c>
      <c r="R17" s="54"/>
      <c r="S17" s="54">
        <v>36970</v>
      </c>
      <c r="T17" s="54"/>
      <c r="U17" s="54">
        <v>210623972625</v>
      </c>
      <c r="V17" s="54"/>
      <c r="W17" s="54">
        <v>349125270750</v>
      </c>
      <c r="Y17" s="55">
        <f t="shared" si="0"/>
        <v>9.1839681236531176E-2</v>
      </c>
      <c r="AA17" s="56"/>
      <c r="AB17" s="57"/>
      <c r="AC17" s="56"/>
      <c r="AD17" s="58"/>
      <c r="AE17" s="56"/>
      <c r="AF17" s="152"/>
      <c r="AG17" s="56"/>
      <c r="AH17" s="151"/>
      <c r="AI17" s="58"/>
      <c r="AJ17" s="58"/>
    </row>
    <row r="18" spans="1:36" ht="41.25" customHeight="1">
      <c r="A18" s="52" t="s">
        <v>91</v>
      </c>
      <c r="B18" s="53"/>
      <c r="C18" s="54">
        <v>3700000</v>
      </c>
      <c r="D18" s="54"/>
      <c r="E18" s="54">
        <v>60337903991</v>
      </c>
      <c r="F18" s="54"/>
      <c r="G18" s="54">
        <v>123396396750</v>
      </c>
      <c r="H18" s="54"/>
      <c r="I18" s="54">
        <v>0</v>
      </c>
      <c r="J18" s="54"/>
      <c r="K18" s="54">
        <v>0</v>
      </c>
      <c r="L18" s="54"/>
      <c r="M18" s="54">
        <v>-2700000</v>
      </c>
      <c r="N18" s="54"/>
      <c r="O18" s="54">
        <v>72302227292</v>
      </c>
      <c r="P18" s="54"/>
      <c r="Q18" s="54">
        <v>1000000</v>
      </c>
      <c r="R18" s="54"/>
      <c r="S18" s="54">
        <v>26950</v>
      </c>
      <c r="T18" s="54"/>
      <c r="U18" s="54">
        <v>10668459156</v>
      </c>
      <c r="V18" s="54"/>
      <c r="W18" s="54">
        <v>26789647500</v>
      </c>
      <c r="Y18" s="55">
        <f t="shared" si="0"/>
        <v>7.0471916328303614E-3</v>
      </c>
      <c r="AA18" s="155"/>
      <c r="AB18" s="57"/>
      <c r="AC18" s="56"/>
      <c r="AD18" s="58"/>
      <c r="AE18" s="56"/>
      <c r="AF18" s="152"/>
      <c r="AG18" s="57"/>
      <c r="AH18" s="151"/>
      <c r="AI18" s="58"/>
      <c r="AJ18" s="58"/>
    </row>
    <row r="19" spans="1:36" ht="41.25" customHeight="1">
      <c r="A19" s="52" t="s">
        <v>108</v>
      </c>
      <c r="B19" s="53"/>
      <c r="C19" s="54">
        <v>9400000</v>
      </c>
      <c r="D19" s="54"/>
      <c r="E19" s="54">
        <v>187528805828</v>
      </c>
      <c r="F19" s="54"/>
      <c r="G19" s="54">
        <v>306952699500</v>
      </c>
      <c r="H19" s="54"/>
      <c r="I19" s="54">
        <v>900000</v>
      </c>
      <c r="J19" s="54"/>
      <c r="K19" s="54">
        <v>31661112775</v>
      </c>
      <c r="L19" s="54"/>
      <c r="M19" s="54">
        <v>0</v>
      </c>
      <c r="N19" s="54"/>
      <c r="O19" s="54">
        <v>0</v>
      </c>
      <c r="P19" s="54"/>
      <c r="Q19" s="54">
        <v>10300000</v>
      </c>
      <c r="R19" s="54"/>
      <c r="S19" s="54">
        <v>40550</v>
      </c>
      <c r="T19" s="54"/>
      <c r="U19" s="54">
        <v>219189918603</v>
      </c>
      <c r="V19" s="54"/>
      <c r="W19" s="54">
        <v>415179893250</v>
      </c>
      <c r="Y19" s="55">
        <f t="shared" si="0"/>
        <v>0.10921578082842645</v>
      </c>
      <c r="AA19" s="56"/>
      <c r="AB19" s="57"/>
      <c r="AC19" s="56"/>
      <c r="AD19" s="58"/>
      <c r="AE19" s="57"/>
      <c r="AF19" s="152"/>
      <c r="AG19" s="56"/>
      <c r="AH19" s="151"/>
      <c r="AI19" s="58"/>
      <c r="AJ19" s="58"/>
    </row>
    <row r="20" spans="1:36" ht="41.25" customHeight="1">
      <c r="A20" s="52" t="s">
        <v>119</v>
      </c>
      <c r="B20" s="53"/>
      <c r="C20" s="54">
        <v>500000</v>
      </c>
      <c r="D20" s="54"/>
      <c r="E20" s="54">
        <v>23682262331</v>
      </c>
      <c r="F20" s="54"/>
      <c r="G20" s="54">
        <v>27982507500</v>
      </c>
      <c r="H20" s="54"/>
      <c r="I20" s="54">
        <v>0</v>
      </c>
      <c r="J20" s="54"/>
      <c r="K20" s="54">
        <v>0</v>
      </c>
      <c r="L20" s="54"/>
      <c r="M20" s="54">
        <v>-500000</v>
      </c>
      <c r="N20" s="54"/>
      <c r="O20" s="54">
        <v>34902346186</v>
      </c>
      <c r="P20" s="54"/>
      <c r="Q20" s="54">
        <v>0</v>
      </c>
      <c r="R20" s="54"/>
      <c r="S20" s="54">
        <v>0</v>
      </c>
      <c r="T20" s="54"/>
      <c r="U20" s="54">
        <v>0</v>
      </c>
      <c r="V20" s="54"/>
      <c r="W20" s="54">
        <v>0</v>
      </c>
      <c r="Y20" s="55">
        <f t="shared" si="0"/>
        <v>0</v>
      </c>
      <c r="AA20" s="56"/>
      <c r="AB20" s="57"/>
      <c r="AC20" s="56"/>
      <c r="AD20" s="58"/>
      <c r="AE20" s="56"/>
      <c r="AF20" s="152"/>
      <c r="AG20" s="56"/>
      <c r="AH20" s="151"/>
      <c r="AI20" s="58"/>
      <c r="AJ20" s="58"/>
    </row>
    <row r="21" spans="1:36" ht="41.25" customHeight="1">
      <c r="A21" s="52" t="s">
        <v>106</v>
      </c>
      <c r="B21" s="53"/>
      <c r="C21" s="54">
        <v>22000001</v>
      </c>
      <c r="D21" s="54"/>
      <c r="E21" s="54">
        <v>127713651943</v>
      </c>
      <c r="F21" s="54"/>
      <c r="G21" s="54">
        <v>136681881212</v>
      </c>
      <c r="H21" s="54"/>
      <c r="I21" s="54">
        <v>1800000</v>
      </c>
      <c r="J21" s="54"/>
      <c r="K21" s="54">
        <v>11226225385</v>
      </c>
      <c r="L21" s="54"/>
      <c r="M21" s="54">
        <v>-3800000</v>
      </c>
      <c r="N21" s="54"/>
      <c r="O21" s="54">
        <v>26659402364</v>
      </c>
      <c r="P21" s="54"/>
      <c r="Q21" s="54">
        <v>20000001</v>
      </c>
      <c r="R21" s="54"/>
      <c r="S21" s="54">
        <v>7070</v>
      </c>
      <c r="T21" s="54"/>
      <c r="U21" s="54">
        <v>116756200361</v>
      </c>
      <c r="V21" s="54"/>
      <c r="W21" s="54">
        <v>140558677027</v>
      </c>
      <c r="Y21" s="55">
        <f t="shared" si="0"/>
        <v>3.6974877428543232E-2</v>
      </c>
      <c r="AA21" s="56"/>
      <c r="AB21" s="57"/>
      <c r="AC21" s="56"/>
      <c r="AD21" s="58"/>
      <c r="AE21" s="56"/>
      <c r="AF21" s="152"/>
      <c r="AG21" s="56"/>
      <c r="AH21" s="151"/>
      <c r="AI21" s="58"/>
      <c r="AJ21" s="58"/>
    </row>
    <row r="22" spans="1:36" ht="41.25" customHeight="1">
      <c r="A22" s="52" t="s">
        <v>116</v>
      </c>
      <c r="B22" s="53"/>
      <c r="C22" s="54">
        <v>100000</v>
      </c>
      <c r="D22" s="54"/>
      <c r="E22" s="54">
        <v>2081733412</v>
      </c>
      <c r="F22" s="54"/>
      <c r="G22" s="54">
        <v>2887715250</v>
      </c>
      <c r="H22" s="54"/>
      <c r="I22" s="54">
        <v>0</v>
      </c>
      <c r="J22" s="54"/>
      <c r="K22" s="54">
        <v>0</v>
      </c>
      <c r="L22" s="54"/>
      <c r="M22" s="54">
        <v>0</v>
      </c>
      <c r="N22" s="54"/>
      <c r="O22" s="54">
        <v>0</v>
      </c>
      <c r="P22" s="54"/>
      <c r="Q22" s="54">
        <v>100000</v>
      </c>
      <c r="R22" s="54"/>
      <c r="S22" s="54">
        <v>29050</v>
      </c>
      <c r="T22" s="54"/>
      <c r="U22" s="54">
        <v>2081733412</v>
      </c>
      <c r="V22" s="54"/>
      <c r="W22" s="54">
        <v>2887715250</v>
      </c>
      <c r="Y22" s="55">
        <f t="shared" si="0"/>
        <v>7.5963234483755846E-4</v>
      </c>
      <c r="AA22" s="56"/>
      <c r="AB22" s="57"/>
      <c r="AC22" s="56"/>
      <c r="AD22" s="58"/>
      <c r="AE22" s="56"/>
      <c r="AF22" s="152"/>
      <c r="AG22" s="56"/>
      <c r="AH22" s="151"/>
      <c r="AI22" s="58"/>
      <c r="AJ22" s="58"/>
    </row>
    <row r="23" spans="1:36" ht="41.25" customHeight="1">
      <c r="A23" s="52" t="s">
        <v>112</v>
      </c>
      <c r="B23" s="53"/>
      <c r="C23" s="54">
        <v>60000000</v>
      </c>
      <c r="D23" s="54"/>
      <c r="E23" s="54">
        <v>59500509848</v>
      </c>
      <c r="F23" s="54"/>
      <c r="G23" s="54">
        <v>77178042000</v>
      </c>
      <c r="H23" s="54"/>
      <c r="I23" s="54">
        <v>0</v>
      </c>
      <c r="J23" s="54"/>
      <c r="K23" s="54">
        <v>0</v>
      </c>
      <c r="L23" s="54"/>
      <c r="M23" s="54">
        <v>0</v>
      </c>
      <c r="N23" s="54"/>
      <c r="O23" s="54">
        <v>0</v>
      </c>
      <c r="P23" s="54"/>
      <c r="Q23" s="54">
        <v>60000000</v>
      </c>
      <c r="R23" s="54"/>
      <c r="S23" s="54">
        <v>1440</v>
      </c>
      <c r="T23" s="54"/>
      <c r="U23" s="54">
        <v>59500509848</v>
      </c>
      <c r="V23" s="54"/>
      <c r="W23" s="54">
        <v>85885920000</v>
      </c>
      <c r="Y23" s="55">
        <f t="shared" si="0"/>
        <v>2.2592851839574886E-2</v>
      </c>
      <c r="AA23" s="56"/>
      <c r="AB23" s="57"/>
      <c r="AC23" s="56"/>
      <c r="AD23" s="58"/>
      <c r="AE23" s="56"/>
      <c r="AF23" s="152"/>
      <c r="AG23" s="56"/>
      <c r="AH23" s="151"/>
      <c r="AI23" s="58"/>
      <c r="AJ23" s="58"/>
    </row>
    <row r="24" spans="1:36" ht="41.25" customHeight="1">
      <c r="A24" s="52" t="s">
        <v>86</v>
      </c>
      <c r="B24" s="53"/>
      <c r="C24" s="54">
        <v>3000000</v>
      </c>
      <c r="D24" s="54"/>
      <c r="E24" s="54">
        <v>65917757776</v>
      </c>
      <c r="F24" s="54"/>
      <c r="G24" s="54">
        <v>82068768000</v>
      </c>
      <c r="H24" s="54"/>
      <c r="I24" s="54">
        <v>0</v>
      </c>
      <c r="J24" s="54"/>
      <c r="K24" s="54">
        <v>0</v>
      </c>
      <c r="L24" s="54"/>
      <c r="M24" s="54">
        <v>0</v>
      </c>
      <c r="N24" s="54"/>
      <c r="O24" s="54">
        <v>0</v>
      </c>
      <c r="P24" s="54"/>
      <c r="Q24" s="54">
        <v>3000000</v>
      </c>
      <c r="R24" s="54"/>
      <c r="S24" s="54">
        <v>33770</v>
      </c>
      <c r="T24" s="54"/>
      <c r="U24" s="54">
        <v>65917757776</v>
      </c>
      <c r="V24" s="54"/>
      <c r="W24" s="54">
        <v>100707205500</v>
      </c>
      <c r="Y24" s="55">
        <f t="shared" si="0"/>
        <v>2.6491687729945972E-2</v>
      </c>
      <c r="AA24" s="56"/>
      <c r="AB24" s="57"/>
      <c r="AC24" s="56"/>
      <c r="AD24" s="58"/>
      <c r="AE24" s="56"/>
      <c r="AF24" s="152"/>
      <c r="AG24" s="56"/>
      <c r="AH24" s="151"/>
      <c r="AI24" s="58"/>
      <c r="AJ24" s="58"/>
    </row>
    <row r="25" spans="1:36" ht="41.25" customHeight="1">
      <c r="A25" s="52" t="s">
        <v>122</v>
      </c>
      <c r="B25" s="53"/>
      <c r="C25" s="54">
        <v>5000000</v>
      </c>
      <c r="D25" s="54"/>
      <c r="E25" s="54">
        <v>84822807081</v>
      </c>
      <c r="F25" s="54"/>
      <c r="G25" s="54">
        <v>91800517500</v>
      </c>
      <c r="H25" s="54"/>
      <c r="I25" s="54">
        <v>200000</v>
      </c>
      <c r="J25" s="54"/>
      <c r="K25" s="54">
        <v>3681413171</v>
      </c>
      <c r="L25" s="54"/>
      <c r="M25" s="54">
        <v>0</v>
      </c>
      <c r="N25" s="54"/>
      <c r="O25" s="54">
        <v>0</v>
      </c>
      <c r="P25" s="54"/>
      <c r="Q25" s="54">
        <v>5200000</v>
      </c>
      <c r="R25" s="54"/>
      <c r="S25" s="54">
        <v>21330</v>
      </c>
      <c r="T25" s="54"/>
      <c r="U25" s="54">
        <v>88504220252</v>
      </c>
      <c r="V25" s="54"/>
      <c r="W25" s="54">
        <v>110256049800</v>
      </c>
      <c r="Y25" s="55">
        <f t="shared" si="0"/>
        <v>2.9003573549054262E-2</v>
      </c>
      <c r="AA25" s="56"/>
      <c r="AB25" s="57"/>
      <c r="AC25" s="56"/>
      <c r="AD25" s="58"/>
      <c r="AE25" s="56"/>
      <c r="AF25" s="152"/>
      <c r="AG25" s="56"/>
      <c r="AH25" s="151"/>
      <c r="AI25" s="58"/>
      <c r="AJ25" s="58"/>
    </row>
    <row r="26" spans="1:36" ht="41.25" customHeight="1">
      <c r="A26" s="52" t="s">
        <v>87</v>
      </c>
      <c r="B26" s="53"/>
      <c r="C26" s="54">
        <v>13500000</v>
      </c>
      <c r="D26" s="54"/>
      <c r="E26" s="54">
        <v>211192282826</v>
      </c>
      <c r="F26" s="54"/>
      <c r="G26" s="54">
        <v>340859745000</v>
      </c>
      <c r="H26" s="54"/>
      <c r="I26" s="54">
        <v>1000000</v>
      </c>
      <c r="J26" s="54"/>
      <c r="K26" s="54">
        <v>24791067066</v>
      </c>
      <c r="L26" s="54"/>
      <c r="M26" s="54">
        <v>-500000</v>
      </c>
      <c r="N26" s="54"/>
      <c r="O26" s="54">
        <v>14883126391</v>
      </c>
      <c r="P26" s="54"/>
      <c r="Q26" s="54">
        <v>14000000</v>
      </c>
      <c r="R26" s="54"/>
      <c r="S26" s="54">
        <v>27240</v>
      </c>
      <c r="T26" s="54"/>
      <c r="U26" s="54">
        <v>227845992999</v>
      </c>
      <c r="V26" s="54"/>
      <c r="W26" s="54">
        <v>379090908000</v>
      </c>
      <c r="Y26" s="55">
        <f t="shared" si="0"/>
        <v>9.972233770301249E-2</v>
      </c>
      <c r="AA26" s="56"/>
      <c r="AB26" s="57"/>
      <c r="AC26" s="56"/>
      <c r="AD26" s="58"/>
      <c r="AE26" s="56"/>
      <c r="AF26" s="152"/>
      <c r="AG26" s="56"/>
      <c r="AH26" s="151"/>
      <c r="AI26" s="58"/>
      <c r="AJ26" s="58"/>
    </row>
    <row r="27" spans="1:36" ht="41.25" customHeight="1">
      <c r="A27" s="52" t="s">
        <v>88</v>
      </c>
      <c r="B27" s="53"/>
      <c r="C27" s="54">
        <v>9500000</v>
      </c>
      <c r="D27" s="54"/>
      <c r="E27" s="54">
        <v>182967519471</v>
      </c>
      <c r="F27" s="54"/>
      <c r="G27" s="54">
        <v>472079315250</v>
      </c>
      <c r="H27" s="54"/>
      <c r="I27" s="54">
        <v>4092</v>
      </c>
      <c r="J27" s="54"/>
      <c r="K27" s="54">
        <v>209295244</v>
      </c>
      <c r="L27" s="54"/>
      <c r="M27" s="54">
        <v>-1504092</v>
      </c>
      <c r="N27" s="54"/>
      <c r="O27" s="54">
        <v>83929233606</v>
      </c>
      <c r="P27" s="54"/>
      <c r="Q27" s="54">
        <v>8000000</v>
      </c>
      <c r="R27" s="54"/>
      <c r="S27" s="54">
        <v>52340</v>
      </c>
      <c r="T27" s="54"/>
      <c r="U27" s="54">
        <v>154208395522</v>
      </c>
      <c r="V27" s="54"/>
      <c r="W27" s="54">
        <v>416228616000</v>
      </c>
      <c r="Y27" s="55">
        <f>W27/$AA$11</f>
        <v>0.10949165419290274</v>
      </c>
      <c r="AA27" s="56"/>
      <c r="AB27" s="57"/>
      <c r="AC27" s="56"/>
      <c r="AD27" s="58"/>
      <c r="AE27" s="56"/>
      <c r="AF27" s="152"/>
      <c r="AG27" s="56"/>
      <c r="AH27" s="151"/>
      <c r="AI27" s="58"/>
      <c r="AJ27" s="58"/>
    </row>
    <row r="28" spans="1:36" ht="41.25" customHeight="1">
      <c r="A28" s="52" t="s">
        <v>96</v>
      </c>
      <c r="B28" s="53"/>
      <c r="C28" s="54">
        <v>3300000</v>
      </c>
      <c r="D28" s="54"/>
      <c r="E28" s="54">
        <v>66690420662</v>
      </c>
      <c r="F28" s="54"/>
      <c r="G28" s="54">
        <v>106316629650</v>
      </c>
      <c r="H28" s="54"/>
      <c r="I28" s="54">
        <v>0</v>
      </c>
      <c r="J28" s="54"/>
      <c r="K28" s="54">
        <v>0</v>
      </c>
      <c r="L28" s="54"/>
      <c r="M28" s="54">
        <v>0</v>
      </c>
      <c r="N28" s="54"/>
      <c r="O28" s="54">
        <v>0</v>
      </c>
      <c r="P28" s="54"/>
      <c r="Q28" s="54">
        <v>3300000</v>
      </c>
      <c r="R28" s="54"/>
      <c r="S28" s="54">
        <v>37170</v>
      </c>
      <c r="T28" s="54"/>
      <c r="U28" s="54">
        <v>66690420662</v>
      </c>
      <c r="V28" s="54"/>
      <c r="W28" s="54">
        <v>121931167050</v>
      </c>
      <c r="Y28" s="55">
        <f t="shared" si="0"/>
        <v>3.2074789345996474E-2</v>
      </c>
      <c r="AA28" s="156"/>
      <c r="AB28" s="57"/>
      <c r="AC28" s="56"/>
      <c r="AD28" s="58"/>
      <c r="AE28" s="56"/>
      <c r="AF28" s="152"/>
      <c r="AG28" s="56"/>
      <c r="AH28" s="151"/>
      <c r="AI28" s="58"/>
      <c r="AJ28" s="58"/>
    </row>
    <row r="29" spans="1:36" ht="41.25" customHeight="1">
      <c r="A29" s="52" t="s">
        <v>110</v>
      </c>
      <c r="B29" s="53"/>
      <c r="C29" s="54">
        <v>7500000</v>
      </c>
      <c r="D29" s="54"/>
      <c r="E29" s="54">
        <v>173393743112</v>
      </c>
      <c r="F29" s="54"/>
      <c r="G29" s="54">
        <v>265784118750</v>
      </c>
      <c r="H29" s="54"/>
      <c r="I29" s="54">
        <v>500000</v>
      </c>
      <c r="J29" s="54"/>
      <c r="K29" s="54">
        <v>17155905884</v>
      </c>
      <c r="L29" s="54"/>
      <c r="M29" s="54">
        <v>-1000000</v>
      </c>
      <c r="N29" s="54"/>
      <c r="O29" s="54">
        <v>43564878771</v>
      </c>
      <c r="P29" s="54"/>
      <c r="Q29" s="54">
        <v>7000000</v>
      </c>
      <c r="R29" s="54"/>
      <c r="S29" s="54">
        <v>43340</v>
      </c>
      <c r="T29" s="54"/>
      <c r="U29" s="54">
        <v>166730942874</v>
      </c>
      <c r="V29" s="54"/>
      <c r="W29" s="54">
        <v>301574889000</v>
      </c>
      <c r="Y29" s="55">
        <f t="shared" si="0"/>
        <v>7.9331242952433212E-2</v>
      </c>
      <c r="AA29" s="56"/>
      <c r="AB29" s="57"/>
      <c r="AC29" s="56"/>
      <c r="AD29" s="58"/>
      <c r="AE29" s="56"/>
      <c r="AF29" s="152"/>
      <c r="AG29" s="56"/>
      <c r="AH29" s="151"/>
      <c r="AI29" s="58"/>
      <c r="AJ29" s="58"/>
    </row>
    <row r="30" spans="1:36" ht="41.25" customHeight="1">
      <c r="A30" s="52" t="s">
        <v>111</v>
      </c>
      <c r="B30" s="53"/>
      <c r="C30" s="54">
        <v>9450000</v>
      </c>
      <c r="D30" s="54"/>
      <c r="E30" s="54">
        <v>152332569216</v>
      </c>
      <c r="F30" s="54"/>
      <c r="G30" s="54">
        <v>195860156625</v>
      </c>
      <c r="H30" s="54"/>
      <c r="I30" s="54">
        <v>7050000</v>
      </c>
      <c r="J30" s="54"/>
      <c r="K30" s="54">
        <v>149046405526</v>
      </c>
      <c r="L30" s="54"/>
      <c r="M30" s="54">
        <v>0</v>
      </c>
      <c r="N30" s="54"/>
      <c r="O30" s="54">
        <v>0</v>
      </c>
      <c r="P30" s="54"/>
      <c r="Q30" s="54">
        <v>16500000</v>
      </c>
      <c r="R30" s="54"/>
      <c r="S30" s="54">
        <v>23900</v>
      </c>
      <c r="T30" s="54"/>
      <c r="U30" s="54">
        <v>301378974742</v>
      </c>
      <c r="V30" s="54"/>
      <c r="W30" s="54">
        <v>392003617500</v>
      </c>
      <c r="Y30" s="55">
        <f t="shared" si="0"/>
        <v>0.10311911021917079</v>
      </c>
      <c r="AA30" s="56"/>
      <c r="AB30" s="57"/>
      <c r="AC30" s="56"/>
      <c r="AD30" s="58"/>
      <c r="AE30" s="56"/>
      <c r="AF30" s="152"/>
      <c r="AG30" s="56"/>
      <c r="AH30" s="151"/>
      <c r="AI30" s="58"/>
      <c r="AJ30" s="58"/>
    </row>
    <row r="31" spans="1:36" ht="41.25" customHeight="1">
      <c r="A31" s="52" t="s">
        <v>120</v>
      </c>
      <c r="B31" s="53"/>
      <c r="C31" s="54">
        <v>30188679</v>
      </c>
      <c r="D31" s="54"/>
      <c r="E31" s="54">
        <v>157112387475</v>
      </c>
      <c r="F31" s="54"/>
      <c r="G31" s="54">
        <v>176753341960.10501</v>
      </c>
      <c r="H31" s="54"/>
      <c r="I31" s="54">
        <v>0</v>
      </c>
      <c r="J31" s="54"/>
      <c r="K31" s="54">
        <v>0</v>
      </c>
      <c r="L31" s="54"/>
      <c r="M31" s="54">
        <v>-5188679</v>
      </c>
      <c r="N31" s="54"/>
      <c r="O31" s="54">
        <v>32349731661</v>
      </c>
      <c r="P31" s="54"/>
      <c r="Q31" s="54">
        <v>25000000</v>
      </c>
      <c r="R31" s="54"/>
      <c r="S31" s="54">
        <v>6310</v>
      </c>
      <c r="T31" s="54"/>
      <c r="U31" s="54">
        <v>130108696917</v>
      </c>
      <c r="V31" s="54"/>
      <c r="W31" s="54">
        <v>156811387500</v>
      </c>
      <c r="Y31" s="55">
        <f t="shared" si="0"/>
        <v>4.1250259001075679E-2</v>
      </c>
      <c r="AA31" s="56"/>
      <c r="AB31" s="57"/>
      <c r="AC31" s="56"/>
      <c r="AD31" s="58"/>
      <c r="AE31" s="56"/>
      <c r="AF31" s="152"/>
      <c r="AG31" s="56"/>
      <c r="AH31" s="151"/>
      <c r="AI31" s="58"/>
      <c r="AJ31" s="58"/>
    </row>
    <row r="32" spans="1:36" ht="41.25" customHeight="1">
      <c r="A32" s="52" t="s">
        <v>89</v>
      </c>
      <c r="B32" s="53"/>
      <c r="C32" s="54">
        <v>10400000</v>
      </c>
      <c r="D32" s="54"/>
      <c r="E32" s="54">
        <v>165244280258</v>
      </c>
      <c r="F32" s="54"/>
      <c r="G32" s="54">
        <v>176161564800</v>
      </c>
      <c r="H32" s="54"/>
      <c r="I32" s="54">
        <v>7800000</v>
      </c>
      <c r="J32" s="54"/>
      <c r="K32" s="54">
        <v>155222368194</v>
      </c>
      <c r="L32" s="54"/>
      <c r="M32" s="54">
        <v>0</v>
      </c>
      <c r="N32" s="54"/>
      <c r="O32" s="54">
        <v>0</v>
      </c>
      <c r="P32" s="54"/>
      <c r="Q32" s="54">
        <v>18200000</v>
      </c>
      <c r="R32" s="54"/>
      <c r="S32" s="54">
        <v>23050</v>
      </c>
      <c r="T32" s="54"/>
      <c r="U32" s="54">
        <v>320466648452</v>
      </c>
      <c r="V32" s="54"/>
      <c r="W32" s="54">
        <v>417013915500</v>
      </c>
      <c r="Y32" s="55">
        <f t="shared" si="0"/>
        <v>0.10969823235208404</v>
      </c>
      <c r="AA32" s="56"/>
      <c r="AB32" s="57"/>
      <c r="AC32" s="56"/>
      <c r="AD32" s="58"/>
      <c r="AE32" s="56"/>
      <c r="AF32" s="152"/>
      <c r="AG32" s="56"/>
      <c r="AH32" s="151"/>
      <c r="AI32" s="58"/>
      <c r="AJ32" s="58"/>
    </row>
    <row r="33" spans="1:36" ht="41.25" customHeight="1">
      <c r="A33" s="52" t="s">
        <v>131</v>
      </c>
      <c r="B33" s="53"/>
      <c r="C33" s="54">
        <v>0</v>
      </c>
      <c r="D33" s="54"/>
      <c r="E33" s="54">
        <v>0</v>
      </c>
      <c r="F33" s="54"/>
      <c r="G33" s="54">
        <v>0</v>
      </c>
      <c r="H33" s="54"/>
      <c r="I33" s="54">
        <v>924169</v>
      </c>
      <c r="J33" s="54"/>
      <c r="K33" s="54">
        <v>52513320470</v>
      </c>
      <c r="L33" s="54"/>
      <c r="M33" s="54">
        <v>0</v>
      </c>
      <c r="N33" s="54"/>
      <c r="O33" s="54">
        <v>0</v>
      </c>
      <c r="P33" s="54"/>
      <c r="Q33" s="54">
        <v>924169</v>
      </c>
      <c r="R33" s="54"/>
      <c r="S33" s="54">
        <v>56420</v>
      </c>
      <c r="T33" s="54"/>
      <c r="U33" s="54">
        <v>52513320470</v>
      </c>
      <c r="V33" s="54"/>
      <c r="W33" s="54">
        <v>51831372370</v>
      </c>
      <c r="Y33" s="55">
        <f t="shared" si="0"/>
        <v>1.3634580809022544E-2</v>
      </c>
      <c r="AA33" s="56"/>
      <c r="AB33" s="57"/>
      <c r="AC33" s="56"/>
      <c r="AD33" s="58"/>
      <c r="AE33" s="56"/>
      <c r="AF33" s="152"/>
      <c r="AG33" s="56"/>
      <c r="AH33" s="151"/>
      <c r="AI33" s="58"/>
      <c r="AJ33" s="58"/>
    </row>
    <row r="34" spans="1:36" ht="41.25" customHeight="1">
      <c r="A34" s="52" t="s">
        <v>132</v>
      </c>
      <c r="B34" s="53"/>
      <c r="C34" s="54">
        <v>0</v>
      </c>
      <c r="D34" s="54"/>
      <c r="E34" s="54">
        <v>0</v>
      </c>
      <c r="F34" s="54"/>
      <c r="G34" s="54">
        <v>0</v>
      </c>
      <c r="H34" s="54"/>
      <c r="I34" s="54">
        <v>1500000</v>
      </c>
      <c r="J34" s="54"/>
      <c r="K34" s="54">
        <v>47654208864</v>
      </c>
      <c r="L34" s="54"/>
      <c r="M34" s="54">
        <v>0</v>
      </c>
      <c r="N34" s="54"/>
      <c r="O34" s="54">
        <v>0</v>
      </c>
      <c r="P34" s="54"/>
      <c r="Q34" s="54">
        <v>1500000</v>
      </c>
      <c r="R34" s="54"/>
      <c r="S34" s="54">
        <v>31580</v>
      </c>
      <c r="T34" s="54"/>
      <c r="U34" s="54">
        <v>47654208864</v>
      </c>
      <c r="V34" s="54"/>
      <c r="W34" s="54">
        <v>47088148500</v>
      </c>
      <c r="Y34" s="55">
        <f t="shared" si="0"/>
        <v>1.2386844810655814E-2</v>
      </c>
      <c r="AA34" s="56"/>
      <c r="AB34" s="57"/>
      <c r="AC34" s="56"/>
      <c r="AD34" s="58"/>
      <c r="AE34" s="56"/>
      <c r="AF34" s="152"/>
      <c r="AG34" s="56"/>
      <c r="AH34" s="151"/>
      <c r="AI34" s="58"/>
      <c r="AJ34" s="58"/>
    </row>
    <row r="35" spans="1:36" ht="41.25" customHeight="1">
      <c r="A35" s="52" t="s">
        <v>133</v>
      </c>
      <c r="B35" s="53"/>
      <c r="C35" s="54">
        <v>0</v>
      </c>
      <c r="D35" s="54"/>
      <c r="E35" s="54">
        <v>0</v>
      </c>
      <c r="F35" s="54"/>
      <c r="G35" s="54">
        <v>0</v>
      </c>
      <c r="H35" s="54"/>
      <c r="I35" s="54">
        <v>1000000</v>
      </c>
      <c r="J35" s="54"/>
      <c r="K35" s="54">
        <v>47221939079</v>
      </c>
      <c r="L35" s="54"/>
      <c r="M35" s="54">
        <v>0</v>
      </c>
      <c r="N35" s="54"/>
      <c r="O35" s="54">
        <v>0</v>
      </c>
      <c r="P35" s="54"/>
      <c r="Q35" s="54">
        <v>1000000</v>
      </c>
      <c r="R35" s="54"/>
      <c r="S35" s="54">
        <v>46850</v>
      </c>
      <c r="T35" s="54"/>
      <c r="U35" s="54">
        <v>47221939079</v>
      </c>
      <c r="V35" s="54"/>
      <c r="W35" s="54">
        <v>46571242500</v>
      </c>
      <c r="Y35" s="55">
        <f t="shared" si="0"/>
        <v>1.2250869313473188E-2</v>
      </c>
      <c r="AA35" s="56"/>
      <c r="AB35" s="57"/>
      <c r="AC35" s="56"/>
      <c r="AD35" s="58"/>
      <c r="AE35" s="56"/>
      <c r="AF35" s="152"/>
      <c r="AG35" s="56"/>
      <c r="AH35" s="151"/>
      <c r="AI35" s="58"/>
      <c r="AJ35" s="58"/>
    </row>
    <row r="36" spans="1:36" ht="41.25" customHeight="1">
      <c r="A36" s="52" t="s">
        <v>134</v>
      </c>
      <c r="B36" s="53"/>
      <c r="C36" s="54">
        <v>0</v>
      </c>
      <c r="D36" s="54"/>
      <c r="E36" s="54">
        <v>0</v>
      </c>
      <c r="F36" s="54"/>
      <c r="G36" s="54">
        <v>0</v>
      </c>
      <c r="H36" s="54"/>
      <c r="I36" s="54">
        <v>1136306</v>
      </c>
      <c r="J36" s="54"/>
      <c r="K36" s="54">
        <v>38670206051</v>
      </c>
      <c r="L36" s="54"/>
      <c r="M36" s="54">
        <v>0</v>
      </c>
      <c r="N36" s="54"/>
      <c r="O36" s="54">
        <v>0</v>
      </c>
      <c r="P36" s="54"/>
      <c r="Q36" s="54">
        <v>1136306</v>
      </c>
      <c r="R36" s="54"/>
      <c r="S36" s="54">
        <v>36970</v>
      </c>
      <c r="T36" s="54"/>
      <c r="U36" s="54">
        <v>38670206051</v>
      </c>
      <c r="V36" s="54"/>
      <c r="W36" s="54">
        <v>41759277884</v>
      </c>
      <c r="Y36" s="55">
        <f t="shared" si="0"/>
        <v>1.0985050613195367E-2</v>
      </c>
      <c r="AA36" s="56"/>
      <c r="AB36" s="57"/>
      <c r="AC36" s="56"/>
      <c r="AD36" s="58"/>
      <c r="AE36" s="56"/>
      <c r="AF36" s="152"/>
      <c r="AG36" s="56"/>
      <c r="AH36" s="151"/>
      <c r="AI36" s="58"/>
      <c r="AJ36" s="58"/>
    </row>
    <row r="37" spans="1:36" ht="41.25" customHeight="1">
      <c r="A37" s="52" t="s">
        <v>135</v>
      </c>
      <c r="B37" s="53"/>
      <c r="C37" s="54">
        <v>0</v>
      </c>
      <c r="D37" s="54"/>
      <c r="E37" s="54">
        <v>0</v>
      </c>
      <c r="F37" s="54"/>
      <c r="G37" s="54">
        <v>0</v>
      </c>
      <c r="H37" s="54"/>
      <c r="I37" s="54">
        <v>2158333</v>
      </c>
      <c r="J37" s="54"/>
      <c r="K37" s="54">
        <v>0</v>
      </c>
      <c r="L37" s="54"/>
      <c r="M37" s="54">
        <v>0</v>
      </c>
      <c r="N37" s="54"/>
      <c r="O37" s="54">
        <v>0</v>
      </c>
      <c r="P37" s="54"/>
      <c r="Q37" s="54">
        <v>2158333</v>
      </c>
      <c r="R37" s="54"/>
      <c r="S37" s="54">
        <v>25950</v>
      </c>
      <c r="T37" s="54"/>
      <c r="U37" s="54">
        <v>20864605111</v>
      </c>
      <c r="V37" s="54"/>
      <c r="W37" s="54">
        <v>55675489338</v>
      </c>
      <c r="Y37" s="55">
        <f t="shared" si="0"/>
        <v>1.4645800868282779E-2</v>
      </c>
      <c r="AA37" s="56"/>
      <c r="AB37" s="56"/>
      <c r="AC37" s="56"/>
      <c r="AD37" s="58"/>
      <c r="AE37" s="56"/>
      <c r="AF37" s="152"/>
      <c r="AG37" s="57"/>
      <c r="AH37" s="151"/>
      <c r="AI37" s="58"/>
      <c r="AJ37" s="58"/>
    </row>
    <row r="38" spans="1:36" ht="41.25" customHeight="1" thickBot="1">
      <c r="D38" s="60"/>
      <c r="E38" s="61">
        <f>SUM(E12:E37)</f>
        <v>2358521061489</v>
      </c>
      <c r="F38" s="60"/>
      <c r="G38" s="61">
        <f>SUM(G12:G37)</f>
        <v>3366275235058.105</v>
      </c>
      <c r="H38" s="60"/>
      <c r="I38" s="62"/>
      <c r="J38" s="60"/>
      <c r="K38" s="61">
        <f>SUM(K12:K37)</f>
        <v>847097363964</v>
      </c>
      <c r="L38" s="60"/>
      <c r="M38" s="62"/>
      <c r="N38" s="60"/>
      <c r="O38" s="61">
        <f>SUM(O12:O37)</f>
        <v>308605396400</v>
      </c>
      <c r="P38" s="60"/>
      <c r="Q38" s="63"/>
      <c r="T38" s="60"/>
      <c r="U38" s="61">
        <f>SUM(U12:U37)</f>
        <v>3043006867174</v>
      </c>
      <c r="V38" s="60"/>
      <c r="W38" s="61">
        <f>SUM(W12:W37)</f>
        <v>4500756810683</v>
      </c>
      <c r="Y38" s="31">
        <f>SUM(Y12:Y37)</f>
        <v>1.1839534558134632</v>
      </c>
    </row>
    <row r="39" spans="1:36" ht="41.25" customHeight="1" thickTop="1">
      <c r="E39" s="64"/>
      <c r="G39" s="64"/>
      <c r="I39" s="62"/>
      <c r="K39" s="57"/>
      <c r="O39" s="57"/>
      <c r="V39" s="64"/>
    </row>
    <row r="40" spans="1:36" ht="41.25" customHeight="1">
      <c r="E40" s="57"/>
      <c r="I40" s="62"/>
      <c r="K40" s="64"/>
      <c r="O40" s="64"/>
      <c r="V40" s="57"/>
    </row>
    <row r="41" spans="1:36">
      <c r="E41" s="64"/>
      <c r="O41" s="57"/>
      <c r="U41" s="57"/>
      <c r="W41" s="57"/>
    </row>
    <row r="42" spans="1:36">
      <c r="G42" s="57">
        <v>3366275235058</v>
      </c>
      <c r="K42" s="58"/>
      <c r="M42" s="62"/>
      <c r="O42" s="57"/>
      <c r="Q42" s="62"/>
      <c r="U42" s="57"/>
      <c r="W42" s="57">
        <v>4500756810683</v>
      </c>
    </row>
    <row r="43" spans="1:36">
      <c r="G43" s="57">
        <f>G38-G42</f>
        <v>0.10498046875</v>
      </c>
      <c r="K43" s="57"/>
      <c r="O43" s="57"/>
      <c r="U43" s="57"/>
      <c r="W43" s="57">
        <f>W38-W42</f>
        <v>0</v>
      </c>
    </row>
    <row r="44" spans="1:36">
      <c r="U44" s="57"/>
    </row>
    <row r="45" spans="1:36">
      <c r="U45" s="57"/>
    </row>
  </sheetData>
  <mergeCells count="18"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</mergeCells>
  <pageMargins left="0.7" right="0.7" top="0.75" bottom="0.75" header="0.3" footer="0.3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K15" sqref="K15"/>
    </sheetView>
  </sheetViews>
  <sheetFormatPr defaultColWidth="9.140625" defaultRowHeight="24.75"/>
  <cols>
    <col min="1" max="1" width="27" style="65" bestFit="1" customWidth="1"/>
    <col min="2" max="2" width="1" style="65" customWidth="1"/>
    <col min="3" max="3" width="31.42578125" style="65" customWidth="1"/>
    <col min="4" max="4" width="3" style="65" customWidth="1"/>
    <col min="5" max="5" width="20.5703125" style="65" customWidth="1"/>
    <col min="6" max="6" width="1" style="65" customWidth="1"/>
    <col min="7" max="7" width="16.5703125" style="67" customWidth="1"/>
    <col min="8" max="8" width="2.28515625" style="65" customWidth="1"/>
    <col min="9" max="9" width="9" style="65" customWidth="1"/>
    <col min="10" max="10" width="1" style="65" customWidth="1"/>
    <col min="11" max="11" width="23.85546875" style="65" bestFit="1" customWidth="1"/>
    <col min="12" max="12" width="1" style="65" customWidth="1"/>
    <col min="13" max="13" width="23.5703125" style="65" bestFit="1" customWidth="1"/>
    <col min="14" max="14" width="1" style="65" customWidth="1"/>
    <col min="15" max="15" width="23" style="65" bestFit="1" customWidth="1"/>
    <col min="16" max="16" width="1" style="65" customWidth="1"/>
    <col min="17" max="17" width="23.85546875" style="65" bestFit="1" customWidth="1"/>
    <col min="18" max="18" width="1" style="65" customWidth="1"/>
    <col min="19" max="19" width="15.85546875" style="67" customWidth="1"/>
    <col min="20" max="20" width="1" style="65" customWidth="1"/>
    <col min="21" max="21" width="13.85546875" style="65" bestFit="1" customWidth="1"/>
    <col min="22" max="22" width="9.140625" style="65"/>
    <col min="23" max="23" width="13.85546875" style="65" bestFit="1" customWidth="1"/>
    <col min="24" max="24" width="9.140625" style="65"/>
    <col min="25" max="25" width="13.85546875" style="65" bestFit="1" customWidth="1"/>
    <col min="26" max="26" width="9.140625" style="65"/>
    <col min="27" max="27" width="13.85546875" style="65" bestFit="1" customWidth="1"/>
    <col min="28" max="16384" width="9.140625" style="65"/>
  </cols>
  <sheetData>
    <row r="2" spans="1:28" ht="26.25">
      <c r="D2" s="66"/>
      <c r="E2" s="179" t="s">
        <v>67</v>
      </c>
      <c r="F2" s="179" t="s">
        <v>0</v>
      </c>
      <c r="G2" s="179" t="s">
        <v>0</v>
      </c>
      <c r="H2" s="179" t="s">
        <v>0</v>
      </c>
      <c r="I2" s="179"/>
      <c r="J2" s="179"/>
      <c r="K2" s="179"/>
      <c r="L2" s="179"/>
      <c r="M2" s="179"/>
    </row>
    <row r="3" spans="1:28" ht="26.25">
      <c r="D3" s="66"/>
      <c r="E3" s="179" t="s">
        <v>1</v>
      </c>
      <c r="F3" s="179" t="s">
        <v>1</v>
      </c>
      <c r="G3" s="179" t="s">
        <v>1</v>
      </c>
      <c r="H3" s="179" t="s">
        <v>1</v>
      </c>
      <c r="I3" s="179"/>
      <c r="J3" s="179"/>
      <c r="K3" s="179"/>
      <c r="L3" s="179"/>
      <c r="M3" s="179"/>
    </row>
    <row r="4" spans="1:28" ht="26.25">
      <c r="D4" s="66"/>
      <c r="E4" s="179" t="str">
        <f>سهام!A4</f>
        <v>برای ماه منتهی به 1402/01/31</v>
      </c>
      <c r="F4" s="179" t="s">
        <v>2</v>
      </c>
      <c r="G4" s="179" t="s">
        <v>2</v>
      </c>
      <c r="H4" s="179" t="s">
        <v>2</v>
      </c>
      <c r="I4" s="179"/>
      <c r="J4" s="179"/>
      <c r="K4" s="179"/>
      <c r="L4" s="179"/>
      <c r="M4" s="179"/>
    </row>
    <row r="5" spans="1:28" ht="33.75">
      <c r="A5" s="181" t="s">
        <v>70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</row>
    <row r="6" spans="1:28" ht="27" thickBot="1">
      <c r="A6" s="179" t="s">
        <v>17</v>
      </c>
      <c r="C6" s="180" t="s">
        <v>18</v>
      </c>
      <c r="D6" s="180" t="s">
        <v>18</v>
      </c>
      <c r="E6" s="180" t="s">
        <v>18</v>
      </c>
      <c r="F6" s="180" t="s">
        <v>18</v>
      </c>
      <c r="G6" s="180" t="s">
        <v>18</v>
      </c>
      <c r="H6" s="180" t="s">
        <v>18</v>
      </c>
      <c r="I6" s="180" t="s">
        <v>18</v>
      </c>
      <c r="K6" s="159" t="str">
        <f>سهام!C9</f>
        <v>1401/12/29</v>
      </c>
      <c r="M6" s="180" t="s">
        <v>4</v>
      </c>
      <c r="N6" s="180" t="s">
        <v>4</v>
      </c>
      <c r="O6" s="180" t="s">
        <v>4</v>
      </c>
      <c r="Q6" s="180" t="str">
        <f>سهام!Q9</f>
        <v>1402/01/31</v>
      </c>
      <c r="R6" s="180" t="s">
        <v>5</v>
      </c>
      <c r="S6" s="180" t="s">
        <v>5</v>
      </c>
    </row>
    <row r="7" spans="1:28" ht="52.5">
      <c r="A7" s="179" t="s">
        <v>17</v>
      </c>
      <c r="C7" s="158" t="s">
        <v>19</v>
      </c>
      <c r="E7" s="158" t="s">
        <v>20</v>
      </c>
      <c r="G7" s="158" t="s">
        <v>21</v>
      </c>
      <c r="I7" s="158" t="s">
        <v>15</v>
      </c>
      <c r="K7" s="158" t="s">
        <v>22</v>
      </c>
      <c r="M7" s="158" t="s">
        <v>23</v>
      </c>
      <c r="O7" s="158" t="s">
        <v>24</v>
      </c>
      <c r="Q7" s="158" t="s">
        <v>22</v>
      </c>
      <c r="S7" s="68" t="s">
        <v>16</v>
      </c>
    </row>
    <row r="8" spans="1:28" ht="26.25">
      <c r="A8" s="69" t="s">
        <v>26</v>
      </c>
      <c r="C8" s="65" t="s">
        <v>27</v>
      </c>
      <c r="E8" s="65" t="s">
        <v>25</v>
      </c>
      <c r="G8" s="67" t="s">
        <v>28</v>
      </c>
      <c r="I8" s="70">
        <v>0</v>
      </c>
      <c r="K8" s="71">
        <v>522243</v>
      </c>
      <c r="L8" s="71"/>
      <c r="M8" s="71">
        <v>4210</v>
      </c>
      <c r="N8" s="71"/>
      <c r="O8" s="71">
        <v>0</v>
      </c>
      <c r="P8" s="71"/>
      <c r="Q8" s="71">
        <v>526453</v>
      </c>
      <c r="S8" s="72">
        <f>Q8/سهام!$AA$11</f>
        <v>1.3848689784658205E-7</v>
      </c>
      <c r="U8" s="56"/>
      <c r="V8" s="71"/>
      <c r="W8" s="56"/>
      <c r="X8" s="71"/>
      <c r="Y8" s="56"/>
      <c r="Z8" s="71"/>
      <c r="AA8" s="56"/>
      <c r="AB8" s="71"/>
    </row>
    <row r="9" spans="1:28" ht="26.25">
      <c r="A9" s="69" t="s">
        <v>63</v>
      </c>
      <c r="C9" s="65" t="s">
        <v>64</v>
      </c>
      <c r="E9" s="65" t="s">
        <v>25</v>
      </c>
      <c r="G9" s="67" t="s">
        <v>65</v>
      </c>
      <c r="I9" s="70">
        <v>0</v>
      </c>
      <c r="K9" s="71">
        <v>370536271252</v>
      </c>
      <c r="L9" s="71"/>
      <c r="M9" s="71">
        <v>547899243035</v>
      </c>
      <c r="N9" s="71"/>
      <c r="O9" s="71">
        <v>509768347558</v>
      </c>
      <c r="P9" s="71"/>
      <c r="Q9" s="71">
        <v>408667166729</v>
      </c>
      <c r="S9" s="72">
        <f>Q9/سهام!$AA$11</f>
        <v>0.10750256560804315</v>
      </c>
      <c r="U9" s="56"/>
      <c r="V9" s="71"/>
      <c r="W9" s="56"/>
      <c r="X9" s="71"/>
      <c r="Y9" s="56"/>
      <c r="Z9" s="71"/>
      <c r="AA9" s="56"/>
      <c r="AB9" s="71"/>
    </row>
    <row r="10" spans="1:28" ht="26.25">
      <c r="A10" s="69" t="s">
        <v>102</v>
      </c>
      <c r="C10" s="65" t="s">
        <v>103</v>
      </c>
      <c r="E10" s="65" t="s">
        <v>25</v>
      </c>
      <c r="G10" s="67" t="s">
        <v>104</v>
      </c>
      <c r="I10" s="70">
        <v>0</v>
      </c>
      <c r="K10" s="71">
        <v>4799731949</v>
      </c>
      <c r="L10" s="71"/>
      <c r="M10" s="71">
        <v>95240001986</v>
      </c>
      <c r="N10" s="71"/>
      <c r="O10" s="71">
        <v>99899651949</v>
      </c>
      <c r="P10" s="71"/>
      <c r="Q10" s="71">
        <v>140081986</v>
      </c>
      <c r="S10" s="72">
        <f>Q10/سهام!$AA$11</f>
        <v>3.6849480742494274E-5</v>
      </c>
      <c r="U10" s="56"/>
      <c r="V10" s="71"/>
      <c r="W10" s="56"/>
      <c r="X10" s="71"/>
      <c r="Z10" s="71"/>
      <c r="AA10" s="56"/>
      <c r="AB10" s="71"/>
    </row>
    <row r="11" spans="1:28" ht="26.25">
      <c r="A11" s="69" t="s">
        <v>114</v>
      </c>
      <c r="C11" s="65" t="s">
        <v>115</v>
      </c>
      <c r="E11" s="65" t="s">
        <v>25</v>
      </c>
      <c r="G11" s="67" t="s">
        <v>123</v>
      </c>
      <c r="I11" s="70">
        <v>0</v>
      </c>
      <c r="K11" s="71">
        <v>257469</v>
      </c>
      <c r="L11" s="71"/>
      <c r="M11" s="71">
        <v>2001019</v>
      </c>
      <c r="N11" s="71"/>
      <c r="O11" s="71">
        <v>420000</v>
      </c>
      <c r="P11" s="71"/>
      <c r="Q11" s="71">
        <v>1838488</v>
      </c>
      <c r="S11" s="72">
        <f>Q11/سهام!$AA$11</f>
        <v>4.8362626834336006E-7</v>
      </c>
      <c r="U11" s="56"/>
      <c r="V11" s="71"/>
      <c r="W11" s="56"/>
      <c r="X11" s="71"/>
      <c r="Z11" s="71"/>
      <c r="AA11" s="56"/>
      <c r="AB11" s="71"/>
    </row>
    <row r="12" spans="1:28" ht="26.25">
      <c r="A12" s="69" t="s">
        <v>117</v>
      </c>
      <c r="C12" s="65" t="s">
        <v>118</v>
      </c>
      <c r="E12" s="65" t="s">
        <v>25</v>
      </c>
      <c r="G12" s="67" t="s">
        <v>124</v>
      </c>
      <c r="I12" s="70"/>
      <c r="K12" s="71">
        <v>1894516</v>
      </c>
      <c r="L12" s="71"/>
      <c r="M12" s="71">
        <v>5858</v>
      </c>
      <c r="N12" s="71"/>
      <c r="O12" s="71">
        <v>420000</v>
      </c>
      <c r="P12" s="71"/>
      <c r="Q12" s="71">
        <v>1480374</v>
      </c>
      <c r="S12" s="72">
        <f>Q12/سهام!$AA$11</f>
        <v>3.894220432075343E-7</v>
      </c>
      <c r="U12" s="56"/>
      <c r="V12" s="71"/>
      <c r="X12" s="71"/>
      <c r="Y12" s="56"/>
      <c r="Z12" s="71"/>
      <c r="AA12" s="56"/>
      <c r="AB12" s="71"/>
    </row>
    <row r="13" spans="1:28" ht="27" thickBot="1">
      <c r="K13" s="73">
        <f>SUM(K8:K12)</f>
        <v>375338677429</v>
      </c>
      <c r="L13" s="69"/>
      <c r="M13" s="73">
        <f>SUM(M8:M12)</f>
        <v>643141256108</v>
      </c>
      <c r="N13" s="69"/>
      <c r="O13" s="73">
        <f>SUM(O8:O12)</f>
        <v>609668839507</v>
      </c>
      <c r="P13" s="69"/>
      <c r="Q13" s="73">
        <f>SUM(Q8:Q12)</f>
        <v>408811094030</v>
      </c>
      <c r="R13" s="69"/>
      <c r="S13" s="35">
        <f>SUM(S8:S10)</f>
        <v>0.1075395535756835</v>
      </c>
    </row>
    <row r="14" spans="1:28" ht="25.5" thickTop="1">
      <c r="M14" s="74"/>
    </row>
    <row r="15" spans="1:28">
      <c r="K15" s="75"/>
      <c r="M15" s="75"/>
      <c r="N15" s="75"/>
      <c r="O15" s="75"/>
      <c r="P15" s="75"/>
      <c r="Q15" s="75"/>
      <c r="R15" s="75"/>
      <c r="S15" s="76"/>
    </row>
    <row r="16" spans="1:28" ht="30">
      <c r="K16" s="29"/>
      <c r="M16" s="29"/>
      <c r="O16" s="29"/>
      <c r="Q16" s="29"/>
    </row>
    <row r="17" spans="13:13">
      <c r="M17" s="74"/>
    </row>
    <row r="18" spans="13:13">
      <c r="M18" s="74"/>
    </row>
    <row r="19" spans="13:13">
      <c r="M19" s="74"/>
    </row>
    <row r="20" spans="13:13">
      <c r="M20" s="74"/>
    </row>
    <row r="21" spans="13:13">
      <c r="M21" s="74"/>
    </row>
    <row r="22" spans="13:13">
      <c r="M22" s="74"/>
    </row>
    <row r="23" spans="13:13">
      <c r="M23" s="74"/>
    </row>
    <row r="24" spans="13:13">
      <c r="M24" s="74"/>
    </row>
    <row r="25" spans="13:13">
      <c r="M25" s="74"/>
    </row>
    <row r="26" spans="13:13">
      <c r="M26" s="74"/>
    </row>
    <row r="27" spans="13:13">
      <c r="M27" s="74"/>
    </row>
    <row r="28" spans="13:13">
      <c r="M28" s="74"/>
    </row>
    <row r="29" spans="13:13">
      <c r="M29" s="74"/>
    </row>
    <row r="30" spans="13:13">
      <c r="M30" s="74"/>
    </row>
    <row r="31" spans="13:13">
      <c r="M31" s="74"/>
    </row>
    <row r="32" spans="13:13">
      <c r="M32" s="74"/>
    </row>
    <row r="33" spans="13:13">
      <c r="M33" s="74"/>
    </row>
    <row r="34" spans="13:13">
      <c r="M34" s="74"/>
    </row>
    <row r="35" spans="13:13">
      <c r="M35" s="74"/>
    </row>
    <row r="36" spans="13:13">
      <c r="M36" s="74"/>
    </row>
    <row r="37" spans="13:13">
      <c r="M37" s="74"/>
    </row>
    <row r="38" spans="13:13">
      <c r="M38" s="74"/>
    </row>
    <row r="39" spans="13:13">
      <c r="M39" s="74"/>
    </row>
    <row r="40" spans="13:13">
      <c r="M40" s="74"/>
    </row>
    <row r="41" spans="13:13">
      <c r="M41" s="74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zoomScale="80" zoomScaleNormal="100" zoomScaleSheetLayoutView="80" workbookViewId="0">
      <selection activeCell="J9" sqref="J9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28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82" t="s">
        <v>67</v>
      </c>
      <c r="B2" s="182"/>
      <c r="C2" s="182"/>
      <c r="D2" s="182"/>
      <c r="E2" s="182"/>
      <c r="F2" s="182"/>
      <c r="G2" s="182"/>
      <c r="H2" s="182"/>
      <c r="I2" s="182"/>
    </row>
    <row r="3" spans="1:17" ht="30">
      <c r="A3" s="182" t="s">
        <v>29</v>
      </c>
      <c r="B3" s="182" t="s">
        <v>29</v>
      </c>
      <c r="C3" s="182"/>
      <c r="D3" s="182"/>
      <c r="E3" s="182" t="s">
        <v>29</v>
      </c>
      <c r="F3" s="182" t="s">
        <v>29</v>
      </c>
      <c r="G3" s="182" t="s">
        <v>29</v>
      </c>
      <c r="H3" s="182"/>
      <c r="I3" s="182"/>
    </row>
    <row r="4" spans="1:17" ht="30">
      <c r="A4" s="182" t="str">
        <f>سهام!A4</f>
        <v>برای ماه منتهی به 1402/01/31</v>
      </c>
      <c r="B4" s="182" t="s">
        <v>2</v>
      </c>
      <c r="C4" s="182"/>
      <c r="D4" s="182"/>
      <c r="E4" s="182" t="s">
        <v>2</v>
      </c>
      <c r="F4" s="182" t="s">
        <v>2</v>
      </c>
      <c r="G4" s="182" t="s">
        <v>2</v>
      </c>
      <c r="H4" s="182"/>
      <c r="I4" s="182"/>
    </row>
    <row r="5" spans="1:17" ht="30">
      <c r="A5" s="10"/>
      <c r="B5" s="10"/>
      <c r="C5" s="10"/>
      <c r="D5" s="10"/>
      <c r="E5" s="10"/>
      <c r="F5" s="10"/>
      <c r="G5" s="10"/>
      <c r="H5" s="10"/>
      <c r="I5" s="10"/>
      <c r="J5" s="6"/>
    </row>
    <row r="6" spans="1:17" ht="31.5">
      <c r="A6" s="183" t="s">
        <v>75</v>
      </c>
      <c r="B6" s="183"/>
      <c r="C6" s="183"/>
      <c r="D6" s="183"/>
      <c r="E6" s="183"/>
      <c r="F6" s="183"/>
      <c r="G6" s="183"/>
      <c r="J6" s="41">
        <v>4997743139961</v>
      </c>
      <c r="K6" s="42" t="s">
        <v>107</v>
      </c>
    </row>
    <row r="7" spans="1:17" ht="28.5">
      <c r="A7" s="14"/>
      <c r="B7" s="14"/>
      <c r="C7" s="184" t="s">
        <v>125</v>
      </c>
      <c r="D7" s="184"/>
      <c r="E7" s="184"/>
      <c r="F7" s="184"/>
      <c r="G7" s="184"/>
      <c r="H7" s="184"/>
      <c r="I7" s="184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18" t="s">
        <v>12</v>
      </c>
      <c r="J8" s="43"/>
      <c r="K8" s="43"/>
      <c r="L8" s="43"/>
      <c r="M8" s="43"/>
      <c r="N8" s="43"/>
      <c r="O8" s="43"/>
      <c r="P8" s="43"/>
      <c r="Q8" s="43"/>
    </row>
    <row r="9" spans="1:17" ht="31.5" customHeight="1">
      <c r="A9" s="3" t="s">
        <v>58</v>
      </c>
      <c r="C9" s="28" t="s">
        <v>72</v>
      </c>
      <c r="E9" s="45">
        <f>'سرمایه‌گذاری در سهام '!S36</f>
        <v>624178575198</v>
      </c>
      <c r="F9" s="17"/>
      <c r="G9" s="30">
        <f>E9/E13</f>
        <v>0.99657362220588808</v>
      </c>
      <c r="H9" s="17"/>
      <c r="I9" s="20">
        <f>E9/سهام!AA11</f>
        <v>0.16419424826427156</v>
      </c>
      <c r="J9" s="43"/>
      <c r="K9" s="43"/>
      <c r="L9" s="43"/>
      <c r="M9" s="43"/>
      <c r="N9" s="43"/>
      <c r="O9" s="43"/>
      <c r="P9" s="43"/>
      <c r="Q9" s="43"/>
    </row>
    <row r="10" spans="1:17" ht="31.5">
      <c r="A10" s="3" t="s">
        <v>100</v>
      </c>
      <c r="C10" s="28" t="s">
        <v>73</v>
      </c>
      <c r="E10" s="45">
        <f>'سرمایه‌گذاری در اوراق بهادار '!Q11</f>
        <v>0</v>
      </c>
      <c r="F10" s="17"/>
      <c r="G10" s="30">
        <f>E10/E13</f>
        <v>0</v>
      </c>
      <c r="H10" s="17"/>
      <c r="I10" s="20">
        <f>E10/سهام!AA11</f>
        <v>0</v>
      </c>
      <c r="J10" s="43"/>
      <c r="K10" s="43"/>
      <c r="L10" s="43"/>
      <c r="M10" s="43"/>
      <c r="N10" s="43"/>
      <c r="O10" s="43"/>
      <c r="P10" s="43"/>
      <c r="Q10" s="43"/>
    </row>
    <row r="11" spans="1:17" ht="31.5">
      <c r="A11" s="3" t="s">
        <v>59</v>
      </c>
      <c r="C11" s="28" t="s">
        <v>74</v>
      </c>
      <c r="E11" s="45">
        <f>'درآمد سپرده بانکی '!I15</f>
        <v>1391967643</v>
      </c>
      <c r="F11" s="17"/>
      <c r="G11" s="30">
        <f>E11/E13</f>
        <v>2.2224380827840168E-3</v>
      </c>
      <c r="H11" s="17"/>
      <c r="I11" s="20">
        <f>E11/سهام!AA11</f>
        <v>3.661661739640359E-4</v>
      </c>
      <c r="J11" s="43"/>
      <c r="K11" s="43"/>
      <c r="L11" s="43"/>
      <c r="M11" s="43"/>
      <c r="N11" s="43"/>
      <c r="O11" s="43"/>
      <c r="P11" s="43"/>
      <c r="Q11" s="43"/>
    </row>
    <row r="12" spans="1:17" ht="31.5">
      <c r="A12" s="3" t="s">
        <v>66</v>
      </c>
      <c r="C12" s="28" t="s">
        <v>93</v>
      </c>
      <c r="E12" s="45">
        <f>'سایر درآمدها '!E12</f>
        <v>754057058</v>
      </c>
      <c r="F12" s="17"/>
      <c r="G12" s="30">
        <f>E12/E13</f>
        <v>1.2039397113279566E-3</v>
      </c>
      <c r="H12" s="17"/>
      <c r="I12" s="20">
        <f>E12/سهام!AA11</f>
        <v>1.9835963089153295E-4</v>
      </c>
      <c r="J12" s="43"/>
      <c r="K12" s="43"/>
      <c r="L12" s="43"/>
      <c r="M12" s="43"/>
      <c r="N12" s="43"/>
      <c r="O12" s="43"/>
      <c r="P12" s="43"/>
      <c r="Q12" s="43"/>
    </row>
    <row r="13" spans="1:17" ht="32.25" thickBot="1">
      <c r="E13" s="19">
        <f>SUM(E9:E12)</f>
        <v>626324599899</v>
      </c>
      <c r="F13" s="17"/>
      <c r="G13" s="26">
        <f>SUM(G9:G12)</f>
        <v>1</v>
      </c>
      <c r="H13" s="17"/>
      <c r="I13" s="21">
        <f>SUM(I9:I12)</f>
        <v>0.16475877406912715</v>
      </c>
      <c r="J13" s="43"/>
      <c r="K13" s="43"/>
      <c r="L13" s="43"/>
      <c r="M13" s="43"/>
      <c r="N13" s="43"/>
      <c r="O13" s="43"/>
      <c r="P13" s="43"/>
      <c r="Q13" s="43"/>
    </row>
    <row r="14" spans="1:17" ht="32.25" thickTop="1">
      <c r="F14" s="17"/>
      <c r="H14" s="17"/>
      <c r="I14" s="5"/>
      <c r="J14" s="43"/>
      <c r="K14" s="43"/>
      <c r="L14" s="43"/>
      <c r="M14" s="43"/>
      <c r="N14" s="43"/>
      <c r="O14" s="43"/>
      <c r="P14" s="43"/>
      <c r="Q14" s="43"/>
    </row>
    <row r="15" spans="1:17">
      <c r="E15" s="22"/>
      <c r="I15" s="22"/>
      <c r="J15" s="43"/>
      <c r="K15" s="43"/>
      <c r="L15" s="43"/>
      <c r="M15" s="43"/>
      <c r="N15" s="43"/>
      <c r="O15" s="43"/>
      <c r="P15" s="43"/>
      <c r="Q15" s="43"/>
    </row>
    <row r="16" spans="1:17">
      <c r="E16" s="22"/>
      <c r="J16" s="43"/>
      <c r="K16" s="43"/>
      <c r="L16" s="43"/>
      <c r="M16" s="43"/>
      <c r="N16" s="43"/>
      <c r="O16" s="43"/>
      <c r="P16" s="43"/>
      <c r="Q16" s="43"/>
    </row>
    <row r="17" spans="5:17">
      <c r="E17" s="23"/>
      <c r="G17" s="22"/>
      <c r="I17" s="6"/>
      <c r="J17" s="43"/>
      <c r="K17" s="43"/>
      <c r="L17" s="43"/>
      <c r="M17" s="43"/>
      <c r="N17" s="43"/>
      <c r="O17" s="43"/>
      <c r="P17" s="43"/>
      <c r="Q17" s="43"/>
    </row>
    <row r="18" spans="5:17" ht="27.75" customHeight="1">
      <c r="E18" s="22"/>
      <c r="G18" s="22"/>
      <c r="I18" s="22"/>
      <c r="M18" s="24"/>
    </row>
    <row r="19" spans="5:17">
      <c r="E19" s="23"/>
      <c r="G19" s="22"/>
      <c r="I19" s="44"/>
      <c r="M19" s="24"/>
    </row>
    <row r="20" spans="5:17">
      <c r="G20" s="23"/>
      <c r="M20" s="24"/>
    </row>
    <row r="21" spans="5:17">
      <c r="M21" s="24"/>
    </row>
    <row r="22" spans="5:17">
      <c r="M22" s="24"/>
    </row>
    <row r="23" spans="5:17">
      <c r="M23" s="24"/>
    </row>
    <row r="24" spans="5:17">
      <c r="M24" s="24"/>
    </row>
    <row r="25" spans="5:17">
      <c r="M25" s="24"/>
    </row>
    <row r="26" spans="5:17">
      <c r="M26" s="24"/>
    </row>
    <row r="27" spans="5:17" ht="28.5" customHeight="1">
      <c r="M27" s="24"/>
    </row>
    <row r="28" spans="5:17">
      <c r="M28" s="24"/>
    </row>
    <row r="29" spans="5:17">
      <c r="M29" s="24"/>
    </row>
    <row r="30" spans="5:17">
      <c r="M30" s="24"/>
    </row>
    <row r="31" spans="5:17">
      <c r="M31" s="24"/>
    </row>
    <row r="32" spans="5:17">
      <c r="M32" s="24"/>
    </row>
    <row r="33" spans="13:13">
      <c r="M33" s="24"/>
    </row>
    <row r="34" spans="13:13">
      <c r="M34" s="24"/>
    </row>
    <row r="35" spans="13:13">
      <c r="M35" s="24"/>
    </row>
    <row r="36" spans="13:13">
      <c r="M36" s="24"/>
    </row>
    <row r="37" spans="13:13">
      <c r="M37" s="24"/>
    </row>
    <row r="38" spans="13:13">
      <c r="M38" s="24"/>
    </row>
    <row r="39" spans="13:13">
      <c r="M39" s="24"/>
    </row>
    <row r="40" spans="13:13">
      <c r="M40" s="24"/>
    </row>
    <row r="41" spans="13:13">
      <c r="M41" s="24"/>
    </row>
    <row r="42" spans="13:13">
      <c r="M42" s="24"/>
    </row>
    <row r="43" spans="13:13">
      <c r="M43" s="24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S14" sqref="S14"/>
    </sheetView>
  </sheetViews>
  <sheetFormatPr defaultColWidth="9.140625" defaultRowHeight="27.75"/>
  <cols>
    <col min="1" max="1" width="42" style="77" bestFit="1" customWidth="1"/>
    <col min="2" max="2" width="1" style="77" customWidth="1"/>
    <col min="3" max="3" width="23.140625" style="81" bestFit="1" customWidth="1"/>
    <col min="4" max="4" width="1" style="77" customWidth="1"/>
    <col min="5" max="5" width="19.42578125" style="77" hidden="1" customWidth="1"/>
    <col min="6" max="6" width="1" style="77" hidden="1" customWidth="1"/>
    <col min="7" max="7" width="12.28515625" style="77" bestFit="1" customWidth="1"/>
    <col min="8" max="8" width="1" style="77" customWidth="1"/>
    <col min="9" max="9" width="28.140625" style="77" customWidth="1"/>
    <col min="10" max="10" width="1" style="77" customWidth="1"/>
    <col min="11" max="11" width="15.85546875" style="77" bestFit="1" customWidth="1"/>
    <col min="12" max="12" width="1" style="77" customWidth="1"/>
    <col min="13" max="13" width="24.7109375" style="77" bestFit="1" customWidth="1"/>
    <col min="14" max="14" width="1" style="77" customWidth="1"/>
    <col min="15" max="15" width="27" style="77" bestFit="1" customWidth="1"/>
    <col min="16" max="16" width="1" style="77" customWidth="1"/>
    <col min="17" max="17" width="15.85546875" style="77" bestFit="1" customWidth="1"/>
    <col min="18" max="18" width="1" style="77" customWidth="1"/>
    <col min="19" max="19" width="25.42578125" style="77" bestFit="1" customWidth="1"/>
    <col min="20" max="20" width="1" style="77" customWidth="1"/>
    <col min="21" max="21" width="13.85546875" style="77" bestFit="1" customWidth="1"/>
    <col min="22" max="22" width="11.140625" style="77" bestFit="1" customWidth="1"/>
    <col min="23" max="23" width="11.5703125" style="77" bestFit="1" customWidth="1"/>
    <col min="24" max="24" width="9.140625" style="77"/>
    <col min="25" max="25" width="11.140625" style="77" bestFit="1" customWidth="1"/>
    <col min="26" max="16384" width="9.140625" style="77"/>
  </cols>
  <sheetData>
    <row r="2" spans="1:26" ht="30">
      <c r="A2" s="186" t="s">
        <v>67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26" ht="30">
      <c r="A3" s="186" t="s">
        <v>29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26" ht="30">
      <c r="A4" s="186" t="str">
        <f>'جمع درآمدها'!A4:I4</f>
        <v>برای ماه منتهی به 1402/01/31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</row>
    <row r="5" spans="1:26" ht="36">
      <c r="A5" s="185" t="s">
        <v>76</v>
      </c>
      <c r="B5" s="185"/>
      <c r="C5" s="185"/>
      <c r="D5" s="185"/>
      <c r="E5" s="185"/>
      <c r="F5" s="185"/>
      <c r="G5" s="185"/>
      <c r="H5" s="185"/>
      <c r="I5" s="185"/>
    </row>
    <row r="6" spans="1:26" ht="30.75" thickBot="1">
      <c r="A6" s="186" t="s">
        <v>30</v>
      </c>
      <c r="B6" s="186"/>
      <c r="C6" s="186"/>
      <c r="D6" s="186"/>
      <c r="E6" s="186"/>
      <c r="F6" s="186"/>
      <c r="G6" s="186"/>
      <c r="I6" s="186" t="s">
        <v>126</v>
      </c>
      <c r="J6" s="186"/>
      <c r="K6" s="186"/>
      <c r="L6" s="186"/>
      <c r="M6" s="186"/>
      <c r="O6" s="187" t="s">
        <v>127</v>
      </c>
      <c r="P6" s="187" t="s">
        <v>32</v>
      </c>
      <c r="Q6" s="187" t="s">
        <v>32</v>
      </c>
      <c r="R6" s="187" t="s">
        <v>32</v>
      </c>
      <c r="S6" s="187" t="s">
        <v>32</v>
      </c>
    </row>
    <row r="7" spans="1:26" ht="30">
      <c r="A7" s="78" t="s">
        <v>33</v>
      </c>
      <c r="C7" s="78" t="s">
        <v>34</v>
      </c>
      <c r="E7" s="78" t="s">
        <v>14</v>
      </c>
      <c r="G7" s="78" t="s">
        <v>15</v>
      </c>
      <c r="I7" s="78" t="s">
        <v>35</v>
      </c>
      <c r="K7" s="78" t="s">
        <v>36</v>
      </c>
      <c r="M7" s="78" t="s">
        <v>37</v>
      </c>
      <c r="O7" s="78" t="s">
        <v>35</v>
      </c>
      <c r="Q7" s="78" t="s">
        <v>36</v>
      </c>
      <c r="S7" s="78" t="s">
        <v>37</v>
      </c>
    </row>
    <row r="8" spans="1:26" ht="30">
      <c r="A8" s="79" t="s">
        <v>26</v>
      </c>
      <c r="C8" s="80">
        <v>30</v>
      </c>
      <c r="E8" s="81" t="s">
        <v>38</v>
      </c>
      <c r="G8" s="82">
        <v>0</v>
      </c>
      <c r="I8" s="83">
        <v>4210</v>
      </c>
      <c r="K8" s="84">
        <v>0</v>
      </c>
      <c r="L8" s="84"/>
      <c r="M8" s="84">
        <v>4210</v>
      </c>
      <c r="N8" s="84"/>
      <c r="O8" s="84">
        <v>4210</v>
      </c>
      <c r="P8" s="84"/>
      <c r="Q8" s="84">
        <v>0</v>
      </c>
      <c r="R8" s="84"/>
      <c r="S8" s="84">
        <v>4210</v>
      </c>
      <c r="U8" s="56"/>
      <c r="V8" s="56"/>
      <c r="W8" s="83"/>
      <c r="Y8" s="56"/>
      <c r="Z8" s="83"/>
    </row>
    <row r="9" spans="1:26" ht="30">
      <c r="A9" s="79" t="s">
        <v>63</v>
      </c>
      <c r="C9" s="80">
        <v>17</v>
      </c>
      <c r="E9" s="81" t="s">
        <v>38</v>
      </c>
      <c r="G9" s="82">
        <v>0</v>
      </c>
      <c r="I9" s="83">
        <v>1391954570</v>
      </c>
      <c r="K9" s="84">
        <v>0</v>
      </c>
      <c r="L9" s="84"/>
      <c r="M9" s="84">
        <v>1391954570</v>
      </c>
      <c r="N9" s="84"/>
      <c r="O9" s="84">
        <v>1391954570</v>
      </c>
      <c r="P9" s="84"/>
      <c r="Q9" s="84">
        <v>0</v>
      </c>
      <c r="R9" s="84"/>
      <c r="S9" s="84">
        <v>1391954570</v>
      </c>
      <c r="U9" s="56"/>
      <c r="V9" s="56"/>
      <c r="W9" s="83"/>
      <c r="Y9" s="56"/>
      <c r="Z9" s="83"/>
    </row>
    <row r="10" spans="1:26" ht="30">
      <c r="A10" s="79" t="s">
        <v>102</v>
      </c>
      <c r="C10" s="80">
        <v>1</v>
      </c>
      <c r="E10" s="81" t="s">
        <v>38</v>
      </c>
      <c r="G10" s="82">
        <v>0</v>
      </c>
      <c r="I10" s="83">
        <v>1986</v>
      </c>
      <c r="K10" s="84">
        <v>0</v>
      </c>
      <c r="L10" s="84"/>
      <c r="M10" s="84">
        <v>1986</v>
      </c>
      <c r="N10" s="84"/>
      <c r="O10" s="84">
        <v>1986</v>
      </c>
      <c r="P10" s="84"/>
      <c r="Q10" s="84">
        <v>0</v>
      </c>
      <c r="R10" s="84"/>
      <c r="S10" s="84">
        <v>1986</v>
      </c>
      <c r="U10" s="56"/>
      <c r="V10" s="56"/>
      <c r="W10" s="83"/>
      <c r="Y10" s="56"/>
      <c r="Z10" s="83"/>
    </row>
    <row r="11" spans="1:26" ht="30">
      <c r="A11" s="79" t="s">
        <v>114</v>
      </c>
      <c r="C11" s="80">
        <v>20</v>
      </c>
      <c r="E11" s="81"/>
      <c r="G11" s="82"/>
      <c r="I11" s="83">
        <v>1019</v>
      </c>
      <c r="K11" s="84">
        <v>0</v>
      </c>
      <c r="L11" s="84"/>
      <c r="M11" s="84">
        <v>1019</v>
      </c>
      <c r="N11" s="84"/>
      <c r="O11" s="84">
        <v>1019</v>
      </c>
      <c r="P11" s="84"/>
      <c r="Q11" s="84">
        <v>0</v>
      </c>
      <c r="R11" s="84"/>
      <c r="S11" s="84">
        <v>1019</v>
      </c>
      <c r="U11" s="56"/>
      <c r="V11" s="56"/>
      <c r="W11" s="83"/>
      <c r="Y11" s="56"/>
      <c r="Z11" s="83"/>
    </row>
    <row r="12" spans="1:26" ht="30">
      <c r="A12" s="79" t="s">
        <v>117</v>
      </c>
      <c r="C12" s="80">
        <v>22</v>
      </c>
      <c r="E12" s="81"/>
      <c r="G12" s="82"/>
      <c r="I12" s="83">
        <v>5858</v>
      </c>
      <c r="K12" s="84">
        <v>0</v>
      </c>
      <c r="L12" s="84"/>
      <c r="M12" s="84">
        <v>5858</v>
      </c>
      <c r="N12" s="84"/>
      <c r="O12" s="84">
        <v>5858</v>
      </c>
      <c r="P12" s="84"/>
      <c r="Q12" s="84">
        <v>0</v>
      </c>
      <c r="R12" s="84"/>
      <c r="S12" s="84">
        <v>5858</v>
      </c>
      <c r="U12" s="56"/>
      <c r="V12" s="56"/>
      <c r="W12" s="83"/>
      <c r="Y12" s="56"/>
      <c r="Z12" s="83"/>
    </row>
    <row r="13" spans="1:26" ht="30.75" thickBot="1">
      <c r="A13" s="160"/>
      <c r="C13" s="160"/>
      <c r="E13" s="160" t="s">
        <v>38</v>
      </c>
      <c r="G13" s="160"/>
      <c r="I13" s="36">
        <f>SUM(I8:I12)</f>
        <v>1391967643</v>
      </c>
      <c r="J13" s="85"/>
      <c r="K13" s="37">
        <f>SUM(K8:K12)</f>
        <v>0</v>
      </c>
      <c r="L13" s="36"/>
      <c r="M13" s="36">
        <f>SUM(M8:M12)</f>
        <v>1391967643</v>
      </c>
      <c r="N13" s="36"/>
      <c r="O13" s="36">
        <f>SUM(O8:O12)</f>
        <v>1391967643</v>
      </c>
      <c r="P13" s="36"/>
      <c r="Q13" s="37">
        <f>SUM(Q8:Q12)</f>
        <v>0</v>
      </c>
      <c r="R13" s="36"/>
      <c r="S13" s="36">
        <f>SUM(S8:S12)</f>
        <v>1391967643</v>
      </c>
    </row>
    <row r="14" spans="1:26" ht="28.5" thickTop="1">
      <c r="E14" s="77" t="s">
        <v>38</v>
      </c>
      <c r="I14" s="86"/>
      <c r="M14" s="87"/>
    </row>
    <row r="15" spans="1:26">
      <c r="M15" s="87"/>
    </row>
    <row r="16" spans="1:26">
      <c r="M16" s="87"/>
    </row>
    <row r="17" spans="13:13">
      <c r="M17" s="87"/>
    </row>
    <row r="18" spans="13:13">
      <c r="M18" s="87"/>
    </row>
    <row r="19" spans="13:13">
      <c r="M19" s="87"/>
    </row>
    <row r="20" spans="13:13">
      <c r="M20" s="87"/>
    </row>
    <row r="21" spans="13:13">
      <c r="M21" s="87"/>
    </row>
    <row r="22" spans="13:13">
      <c r="M22" s="87"/>
    </row>
    <row r="23" spans="13:13">
      <c r="M23" s="87"/>
    </row>
    <row r="24" spans="13:13">
      <c r="M24" s="87"/>
    </row>
    <row r="25" spans="13:13">
      <c r="M25" s="87"/>
    </row>
    <row r="26" spans="13:13">
      <c r="M26" s="87"/>
    </row>
    <row r="27" spans="13:13">
      <c r="M27" s="87"/>
    </row>
    <row r="28" spans="13:13">
      <c r="M28" s="87"/>
    </row>
    <row r="29" spans="13:13">
      <c r="M29" s="87"/>
    </row>
    <row r="30" spans="13:13">
      <c r="M30" s="87"/>
    </row>
    <row r="31" spans="13:13">
      <c r="M31" s="87"/>
    </row>
    <row r="32" spans="13:13">
      <c r="M32" s="87"/>
    </row>
    <row r="33" spans="13:13">
      <c r="M33" s="87"/>
    </row>
    <row r="34" spans="13:13">
      <c r="M34" s="87"/>
    </row>
    <row r="35" spans="13:13">
      <c r="M35" s="87"/>
    </row>
    <row r="36" spans="13:13">
      <c r="M36" s="87"/>
    </row>
    <row r="37" spans="13:13">
      <c r="M37" s="87"/>
    </row>
    <row r="38" spans="13:13">
      <c r="M38" s="87"/>
    </row>
    <row r="39" spans="13:13">
      <c r="M39" s="87"/>
    </row>
    <row r="40" spans="13:13">
      <c r="M40" s="87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29"/>
  <sheetViews>
    <sheetView rightToLeft="1" view="pageBreakPreview" zoomScale="60" zoomScaleNormal="100" workbookViewId="0">
      <selection activeCell="M13" sqref="M13"/>
    </sheetView>
  </sheetViews>
  <sheetFormatPr defaultColWidth="9.140625" defaultRowHeight="27.75"/>
  <cols>
    <col min="1" max="1" width="40.42578125" style="77" bestFit="1" customWidth="1"/>
    <col min="2" max="2" width="1" style="77" customWidth="1"/>
    <col min="3" max="3" width="16.5703125" style="81" bestFit="1" customWidth="1"/>
    <col min="4" max="4" width="1" style="81" customWidth="1"/>
    <col min="5" max="5" width="19.7109375" style="81" bestFit="1" customWidth="1"/>
    <col min="6" max="6" width="1" style="77" customWidth="1"/>
    <col min="7" max="7" width="15.42578125" style="77" customWidth="1"/>
    <col min="8" max="8" width="1" style="77" customWidth="1"/>
    <col min="9" max="9" width="28.42578125" style="77" bestFit="1" customWidth="1"/>
    <col min="10" max="10" width="1" style="77" customWidth="1"/>
    <col min="11" max="11" width="25.140625" style="77" customWidth="1"/>
    <col min="12" max="12" width="1" style="77" customWidth="1"/>
    <col min="13" max="13" width="29.42578125" style="77" customWidth="1"/>
    <col min="14" max="14" width="1" style="77" customWidth="1"/>
    <col min="15" max="15" width="27" style="77" bestFit="1" customWidth="1"/>
    <col min="16" max="16" width="1" style="77" customWidth="1"/>
    <col min="17" max="17" width="23.7109375" style="77" bestFit="1" customWidth="1"/>
    <col min="18" max="18" width="1" style="77" customWidth="1"/>
    <col min="19" max="19" width="26.140625" style="77" bestFit="1" customWidth="1"/>
    <col min="20" max="20" width="24.140625" style="65" bestFit="1" customWidth="1"/>
    <col min="21" max="21" width="22.5703125" style="77" bestFit="1" customWidth="1"/>
    <col min="22" max="22" width="8.5703125" style="77" customWidth="1"/>
    <col min="23" max="23" width="22.5703125" style="77" bestFit="1" customWidth="1"/>
    <col min="24" max="24" width="12.85546875" style="77" customWidth="1"/>
    <col min="25" max="16384" width="9.140625" style="77"/>
  </cols>
  <sheetData>
    <row r="2" spans="1:22" ht="30">
      <c r="A2" s="186" t="s">
        <v>67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22" ht="30">
      <c r="A3" s="186" t="s">
        <v>29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22" ht="30">
      <c r="A4" s="186" t="str">
        <f>'جمع درآمدها'!A4:I4</f>
        <v>برای ماه منتهی به 1402/01/31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</row>
    <row r="5" spans="1:22" ht="30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</row>
    <row r="6" spans="1:22" ht="36">
      <c r="A6" s="188" t="s">
        <v>77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</row>
    <row r="7" spans="1:22" ht="30.75" thickBot="1">
      <c r="A7" s="186" t="s">
        <v>3</v>
      </c>
      <c r="C7" s="187" t="s">
        <v>39</v>
      </c>
      <c r="D7" s="187" t="s">
        <v>39</v>
      </c>
      <c r="E7" s="187" t="s">
        <v>39</v>
      </c>
      <c r="F7" s="187" t="s">
        <v>39</v>
      </c>
      <c r="G7" s="187" t="s">
        <v>39</v>
      </c>
      <c r="I7" s="187" t="str">
        <f>'سود اوراق بهادار و سپرده بانکی '!I6:M6</f>
        <v>طی فروردین ماه</v>
      </c>
      <c r="J7" s="187" t="s">
        <v>31</v>
      </c>
      <c r="K7" s="187" t="s">
        <v>31</v>
      </c>
      <c r="L7" s="187" t="s">
        <v>31</v>
      </c>
      <c r="M7" s="187" t="s">
        <v>31</v>
      </c>
      <c r="O7" s="187" t="str">
        <f>'سود اوراق بهادار و سپرده بانکی '!O6:S6</f>
        <v>از ابتدای سال مالی تا پایان فروردین ماه</v>
      </c>
      <c r="P7" s="187" t="s">
        <v>32</v>
      </c>
      <c r="Q7" s="187" t="s">
        <v>32</v>
      </c>
      <c r="R7" s="187" t="s">
        <v>32</v>
      </c>
      <c r="S7" s="187" t="s">
        <v>32</v>
      </c>
    </row>
    <row r="8" spans="1:22" s="88" customFormat="1" ht="90">
      <c r="A8" s="186" t="s">
        <v>3</v>
      </c>
      <c r="C8" s="89" t="s">
        <v>40</v>
      </c>
      <c r="D8" s="90"/>
      <c r="E8" s="89" t="s">
        <v>41</v>
      </c>
      <c r="G8" s="89" t="s">
        <v>42</v>
      </c>
      <c r="I8" s="89" t="s">
        <v>43</v>
      </c>
      <c r="K8" s="89" t="s">
        <v>36</v>
      </c>
      <c r="M8" s="89" t="s">
        <v>44</v>
      </c>
      <c r="O8" s="89" t="s">
        <v>43</v>
      </c>
      <c r="Q8" s="89" t="s">
        <v>36</v>
      </c>
      <c r="S8" s="89" t="s">
        <v>44</v>
      </c>
      <c r="T8" s="91"/>
    </row>
    <row r="9" spans="1:22" s="88" customFormat="1" ht="30">
      <c r="A9" s="79" t="s">
        <v>87</v>
      </c>
      <c r="B9" s="77"/>
      <c r="C9" s="81" t="s">
        <v>130</v>
      </c>
      <c r="D9" s="81"/>
      <c r="E9" s="86">
        <v>14000000</v>
      </c>
      <c r="F9" s="86"/>
      <c r="G9" s="86">
        <v>2350</v>
      </c>
      <c r="H9" s="86"/>
      <c r="I9" s="86">
        <v>32900000000</v>
      </c>
      <c r="J9" s="86"/>
      <c r="K9" s="86">
        <v>-4711032864</v>
      </c>
      <c r="L9" s="86"/>
      <c r="M9" s="86">
        <v>28188967136</v>
      </c>
      <c r="N9" s="86"/>
      <c r="O9" s="86">
        <v>32900000000</v>
      </c>
      <c r="P9" s="86"/>
      <c r="Q9" s="86">
        <v>-4711032864</v>
      </c>
      <c r="R9" s="86"/>
      <c r="S9" s="86">
        <v>28188967136</v>
      </c>
      <c r="T9" s="92"/>
      <c r="U9" s="93"/>
      <c r="V9" s="93"/>
    </row>
    <row r="10" spans="1:22" s="88" customFormat="1" ht="28.5" thickBot="1">
      <c r="A10" s="77"/>
      <c r="B10" s="77"/>
      <c r="C10" s="81"/>
      <c r="D10" s="81"/>
      <c r="E10" s="80"/>
      <c r="F10" s="77"/>
      <c r="G10" s="83"/>
      <c r="H10" s="77"/>
      <c r="I10" s="85">
        <f>SUM(I9:I9)</f>
        <v>32900000000</v>
      </c>
      <c r="J10" s="83" t="e">
        <f>SUM(#REF!)</f>
        <v>#REF!</v>
      </c>
      <c r="K10" s="85">
        <f>SUM(K9:K9)</f>
        <v>-4711032864</v>
      </c>
      <c r="L10" s="83" t="e">
        <f>SUM(#REF!)</f>
        <v>#REF!</v>
      </c>
      <c r="M10" s="85">
        <f>SUM(M9:M9)</f>
        <v>28188967136</v>
      </c>
      <c r="N10" s="83" t="e">
        <f>SUM(#REF!)</f>
        <v>#REF!</v>
      </c>
      <c r="O10" s="85">
        <f>SUM(O9:O9)</f>
        <v>32900000000</v>
      </c>
      <c r="P10" s="83" t="e">
        <f>SUM(#REF!)</f>
        <v>#REF!</v>
      </c>
      <c r="Q10" s="85">
        <f>SUM(Q9:Q9)</f>
        <v>-4711032864</v>
      </c>
      <c r="R10" s="83" t="e">
        <f>SUM(#REF!)</f>
        <v>#REF!</v>
      </c>
      <c r="S10" s="85">
        <f>SUM(S9:S9)</f>
        <v>28188967136</v>
      </c>
      <c r="T10" s="94"/>
    </row>
    <row r="11" spans="1:22" s="88" customFormat="1" ht="30.75" thickTop="1">
      <c r="A11" s="79"/>
      <c r="B11" s="77"/>
      <c r="C11" s="81"/>
      <c r="D11" s="81"/>
      <c r="E11" s="80"/>
      <c r="F11" s="77"/>
      <c r="G11" s="83"/>
      <c r="H11" s="77"/>
      <c r="I11" s="83"/>
      <c r="J11" s="77"/>
      <c r="K11" s="83"/>
      <c r="L11" s="77"/>
      <c r="M11" s="87"/>
      <c r="N11" s="77"/>
      <c r="O11" s="95"/>
      <c r="P11" s="77"/>
      <c r="Q11" s="83"/>
      <c r="R11" s="77"/>
      <c r="S11" s="83"/>
      <c r="T11" s="91"/>
    </row>
    <row r="12" spans="1:22" s="88" customFormat="1" ht="30">
      <c r="A12" s="79"/>
      <c r="B12" s="77"/>
      <c r="C12" s="81"/>
      <c r="D12" s="81"/>
      <c r="E12" s="80"/>
      <c r="F12" s="77"/>
      <c r="G12" s="83"/>
      <c r="H12" s="77"/>
      <c r="I12" s="83"/>
      <c r="J12" s="77"/>
      <c r="K12" s="83"/>
      <c r="L12" s="77"/>
      <c r="M12" s="87"/>
      <c r="N12" s="77"/>
      <c r="O12" s="83"/>
      <c r="P12" s="77"/>
      <c r="Q12" s="86"/>
      <c r="R12" s="77"/>
      <c r="S12" s="83"/>
      <c r="T12" s="91"/>
    </row>
    <row r="13" spans="1:22" s="88" customFormat="1" ht="30">
      <c r="A13" s="79"/>
      <c r="B13" s="77"/>
      <c r="C13" s="81"/>
      <c r="D13" s="81"/>
      <c r="E13" s="80"/>
      <c r="F13" s="77"/>
      <c r="G13" s="83"/>
      <c r="H13" s="77"/>
      <c r="I13" s="83"/>
      <c r="J13" s="77"/>
      <c r="K13" s="86"/>
      <c r="L13" s="77"/>
      <c r="M13" s="87"/>
      <c r="N13" s="77"/>
      <c r="O13" s="83"/>
      <c r="P13" s="77"/>
      <c r="Q13" s="83"/>
      <c r="R13" s="77"/>
      <c r="S13" s="83"/>
      <c r="T13" s="91"/>
    </row>
    <row r="14" spans="1:22" s="88" customFormat="1" ht="30">
      <c r="A14" s="79"/>
      <c r="B14" s="77"/>
      <c r="C14" s="81"/>
      <c r="D14" s="81"/>
      <c r="E14" s="80"/>
      <c r="F14" s="77"/>
      <c r="G14" s="83"/>
      <c r="H14" s="77"/>
      <c r="I14" s="83"/>
      <c r="J14" s="77"/>
      <c r="K14" s="83"/>
      <c r="L14" s="77"/>
      <c r="M14" s="87"/>
      <c r="N14" s="77"/>
      <c r="O14" s="83"/>
      <c r="P14" s="77"/>
      <c r="Q14" s="83"/>
      <c r="R14" s="77"/>
      <c r="S14" s="83"/>
      <c r="T14" s="91"/>
    </row>
    <row r="15" spans="1:22" s="88" customFormat="1" ht="30">
      <c r="A15" s="79"/>
      <c r="B15" s="77"/>
      <c r="C15" s="81"/>
      <c r="D15" s="81"/>
      <c r="E15" s="80"/>
      <c r="F15" s="77"/>
      <c r="G15" s="83"/>
      <c r="H15" s="77"/>
      <c r="I15" s="83"/>
      <c r="J15" s="77"/>
      <c r="K15" s="83"/>
      <c r="L15" s="77"/>
      <c r="M15" s="87"/>
      <c r="N15" s="77"/>
      <c r="O15" s="83"/>
      <c r="P15" s="77"/>
      <c r="Q15" s="83"/>
      <c r="R15" s="77"/>
      <c r="S15" s="83"/>
      <c r="T15" s="91"/>
    </row>
    <row r="16" spans="1:22" s="88" customFormat="1">
      <c r="A16" s="77"/>
      <c r="B16" s="77"/>
      <c r="C16" s="81"/>
      <c r="D16" s="81"/>
      <c r="E16" s="80"/>
      <c r="F16" s="77"/>
      <c r="G16" s="77"/>
      <c r="H16" s="77"/>
      <c r="I16" s="77"/>
      <c r="J16" s="77"/>
      <c r="K16" s="83"/>
      <c r="L16" s="77"/>
      <c r="M16" s="87"/>
      <c r="N16" s="77"/>
      <c r="O16" s="83"/>
      <c r="P16" s="77"/>
      <c r="Q16" s="83"/>
      <c r="R16" s="77"/>
      <c r="S16" s="83"/>
      <c r="T16" s="91"/>
    </row>
    <row r="17" spans="1:20" s="88" customFormat="1">
      <c r="A17" s="77"/>
      <c r="B17" s="77"/>
      <c r="C17" s="81"/>
      <c r="D17" s="81"/>
      <c r="E17" s="81"/>
      <c r="F17" s="77"/>
      <c r="G17" s="77"/>
      <c r="H17" s="77"/>
      <c r="I17" s="77"/>
      <c r="J17" s="77"/>
      <c r="K17" s="83"/>
      <c r="L17" s="77"/>
      <c r="M17" s="87"/>
      <c r="N17" s="77"/>
      <c r="O17" s="77"/>
      <c r="P17" s="77"/>
      <c r="Q17" s="77"/>
      <c r="R17" s="77"/>
      <c r="S17" s="77"/>
      <c r="T17" s="91"/>
    </row>
    <row r="18" spans="1:20" s="88" customFormat="1">
      <c r="A18" s="77"/>
      <c r="B18" s="77"/>
      <c r="C18" s="81"/>
      <c r="D18" s="81"/>
      <c r="E18" s="81"/>
      <c r="F18" s="77"/>
      <c r="G18" s="77"/>
      <c r="H18" s="77"/>
      <c r="I18" s="77"/>
      <c r="J18" s="77"/>
      <c r="K18" s="83"/>
      <c r="L18" s="77"/>
      <c r="M18" s="87"/>
      <c r="N18" s="77"/>
      <c r="O18" s="77"/>
      <c r="P18" s="77"/>
      <c r="Q18" s="77"/>
      <c r="R18" s="77"/>
      <c r="S18" s="77"/>
      <c r="T18" s="91"/>
    </row>
    <row r="19" spans="1:20" s="88" customFormat="1">
      <c r="A19" s="77"/>
      <c r="B19" s="77"/>
      <c r="C19" s="81"/>
      <c r="D19" s="81"/>
      <c r="E19" s="81"/>
      <c r="F19" s="77"/>
      <c r="G19" s="77"/>
      <c r="H19" s="77"/>
      <c r="I19" s="77"/>
      <c r="J19" s="77"/>
      <c r="K19" s="83"/>
      <c r="L19" s="77"/>
      <c r="M19" s="87"/>
      <c r="N19" s="77"/>
      <c r="O19" s="77"/>
      <c r="P19" s="77"/>
      <c r="Q19" s="77"/>
      <c r="R19" s="77"/>
      <c r="S19" s="77"/>
      <c r="T19" s="91"/>
    </row>
    <row r="20" spans="1:20" s="88" customFormat="1">
      <c r="A20" s="77"/>
      <c r="B20" s="77"/>
      <c r="C20" s="81"/>
      <c r="D20" s="81"/>
      <c r="E20" s="81"/>
      <c r="F20" s="77"/>
      <c r="G20" s="77"/>
      <c r="H20" s="77"/>
      <c r="I20" s="77"/>
      <c r="J20" s="77"/>
      <c r="K20" s="77"/>
      <c r="L20" s="77"/>
      <c r="M20" s="87"/>
      <c r="N20" s="77"/>
      <c r="O20" s="77"/>
      <c r="P20" s="77"/>
      <c r="Q20" s="77"/>
      <c r="R20" s="77"/>
      <c r="S20" s="77"/>
      <c r="T20" s="91"/>
    </row>
    <row r="21" spans="1:20" s="88" customFormat="1">
      <c r="A21" s="77"/>
      <c r="B21" s="77"/>
      <c r="C21" s="81"/>
      <c r="D21" s="81"/>
      <c r="E21" s="81"/>
      <c r="F21" s="77"/>
      <c r="G21" s="77"/>
      <c r="H21" s="77"/>
      <c r="I21" s="77"/>
      <c r="J21" s="77"/>
      <c r="K21" s="77"/>
      <c r="L21" s="77"/>
      <c r="M21" s="87"/>
      <c r="N21" s="77"/>
      <c r="O21" s="77"/>
      <c r="P21" s="77"/>
      <c r="Q21" s="77"/>
      <c r="R21" s="77"/>
      <c r="S21" s="77"/>
      <c r="T21" s="91"/>
    </row>
    <row r="22" spans="1:20" s="88" customFormat="1">
      <c r="A22" s="77"/>
      <c r="B22" s="77"/>
      <c r="C22" s="81"/>
      <c r="D22" s="81"/>
      <c r="E22" s="81"/>
      <c r="F22" s="77"/>
      <c r="G22" s="77"/>
      <c r="H22" s="77"/>
      <c r="I22" s="77"/>
      <c r="J22" s="77"/>
      <c r="K22" s="77"/>
      <c r="L22" s="77"/>
      <c r="M22" s="87"/>
      <c r="N22" s="77"/>
      <c r="O22" s="77"/>
      <c r="P22" s="77"/>
      <c r="Q22" s="77"/>
      <c r="R22" s="77"/>
      <c r="S22" s="77"/>
      <c r="T22" s="91"/>
    </row>
    <row r="23" spans="1:20">
      <c r="M23" s="87"/>
    </row>
    <row r="24" spans="1:20">
      <c r="M24" s="87"/>
    </row>
    <row r="25" spans="1:20">
      <c r="M25" s="87"/>
    </row>
    <row r="26" spans="1:20">
      <c r="M26" s="87"/>
    </row>
    <row r="27" spans="1:20">
      <c r="M27" s="87"/>
    </row>
    <row r="28" spans="1:20">
      <c r="M28" s="87"/>
    </row>
    <row r="29" spans="1:20">
      <c r="M29" s="87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4"/>
  <sheetViews>
    <sheetView rightToLeft="1" view="pageBreakPreview" zoomScale="60" zoomScaleNormal="100" workbookViewId="0">
      <selection activeCell="I25" sqref="I25"/>
    </sheetView>
  </sheetViews>
  <sheetFormatPr defaultColWidth="8.7109375" defaultRowHeight="31.5"/>
  <cols>
    <col min="1" max="1" width="47.28515625" style="77" customWidth="1"/>
    <col min="2" max="2" width="0.5703125" style="77" customWidth="1"/>
    <col min="3" max="3" width="18.42578125" style="81" customWidth="1"/>
    <col min="4" max="4" width="0.5703125" style="77" customWidth="1"/>
    <col min="5" max="5" width="40.85546875" style="77" customWidth="1"/>
    <col min="6" max="6" width="0.7109375" style="77" customWidth="1"/>
    <col min="7" max="7" width="28.28515625" style="77" customWidth="1"/>
    <col min="8" max="8" width="1" style="77" customWidth="1"/>
    <col min="9" max="9" width="26.5703125" style="77" customWidth="1"/>
    <col min="10" max="10" width="1.140625" style="77" customWidth="1"/>
    <col min="11" max="11" width="19.7109375" style="81" bestFit="1" customWidth="1"/>
    <col min="12" max="12" width="1" style="77" customWidth="1"/>
    <col min="13" max="13" width="28" style="77" bestFit="1" customWidth="1"/>
    <col min="14" max="14" width="0.7109375" style="77" customWidth="1"/>
    <col min="15" max="15" width="28.7109375" style="77" bestFit="1" customWidth="1"/>
    <col min="16" max="16" width="0.85546875" style="77" customWidth="1"/>
    <col min="17" max="17" width="25.7109375" style="77" customWidth="1"/>
    <col min="18" max="18" width="21.42578125" style="53" customWidth="1"/>
    <col min="19" max="19" width="20.140625" style="77" bestFit="1" customWidth="1"/>
    <col min="20" max="20" width="11.28515625" style="77" customWidth="1"/>
    <col min="21" max="16384" width="8.7109375" style="77"/>
  </cols>
  <sheetData>
    <row r="1" spans="1:21" ht="31.5" customHeight="1"/>
    <row r="2" spans="1:21" s="115" customFormat="1" ht="36">
      <c r="A2" s="189" t="s">
        <v>67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53"/>
      <c r="S2" s="77"/>
    </row>
    <row r="3" spans="1:21" s="115" customFormat="1" ht="36">
      <c r="A3" s="189" t="s">
        <v>29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53"/>
    </row>
    <row r="4" spans="1:21" s="115" customFormat="1" ht="36">
      <c r="A4" s="189" t="str">
        <f>'درآمد ناشی از تغییر قیمت اوراق '!A4:Q4</f>
        <v>برای ماه منتهی به 1402/01/31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53"/>
    </row>
    <row r="5" spans="1:21" s="115" customFormat="1" ht="36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53"/>
    </row>
    <row r="6" spans="1:21" ht="40.5">
      <c r="A6" s="190" t="s">
        <v>78</v>
      </c>
      <c r="B6" s="190"/>
      <c r="C6" s="190"/>
      <c r="D6" s="190"/>
      <c r="E6" s="190"/>
      <c r="F6" s="190"/>
      <c r="G6" s="190"/>
      <c r="H6" s="190"/>
    </row>
    <row r="7" spans="1:21" ht="45" customHeight="1" thickBot="1">
      <c r="A7" s="186" t="s">
        <v>3</v>
      </c>
      <c r="C7" s="187" t="s">
        <v>126</v>
      </c>
      <c r="D7" s="187" t="s">
        <v>31</v>
      </c>
      <c r="E7" s="187" t="s">
        <v>31</v>
      </c>
      <c r="F7" s="187" t="s">
        <v>31</v>
      </c>
      <c r="G7" s="187" t="s">
        <v>31</v>
      </c>
      <c r="H7" s="187" t="s">
        <v>31</v>
      </c>
      <c r="I7" s="187" t="s">
        <v>31</v>
      </c>
      <c r="K7" s="187" t="s">
        <v>127</v>
      </c>
      <c r="L7" s="187" t="s">
        <v>32</v>
      </c>
      <c r="M7" s="187" t="s">
        <v>32</v>
      </c>
      <c r="N7" s="187" t="s">
        <v>32</v>
      </c>
      <c r="O7" s="187" t="s">
        <v>32</v>
      </c>
      <c r="P7" s="187" t="s">
        <v>32</v>
      </c>
      <c r="Q7" s="187" t="s">
        <v>32</v>
      </c>
    </row>
    <row r="8" spans="1:21" s="88" customFormat="1" ht="54.75" customHeight="1" thickBot="1">
      <c r="A8" s="187" t="s">
        <v>3</v>
      </c>
      <c r="C8" s="168" t="s">
        <v>6</v>
      </c>
      <c r="E8" s="168" t="s">
        <v>45</v>
      </c>
      <c r="G8" s="168" t="s">
        <v>46</v>
      </c>
      <c r="I8" s="168" t="s">
        <v>48</v>
      </c>
      <c r="K8" s="168" t="s">
        <v>6</v>
      </c>
      <c r="M8" s="168" t="s">
        <v>45</v>
      </c>
      <c r="O8" s="168" t="s">
        <v>46</v>
      </c>
      <c r="Q8" s="168" t="s">
        <v>48</v>
      </c>
      <c r="R8" s="116"/>
    </row>
    <row r="9" spans="1:21" ht="34.5" customHeight="1">
      <c r="A9" s="79" t="s">
        <v>110</v>
      </c>
      <c r="C9" s="117">
        <v>1000000</v>
      </c>
      <c r="D9" s="117"/>
      <c r="E9" s="117">
        <v>43564878771</v>
      </c>
      <c r="F9" s="117"/>
      <c r="G9" s="117">
        <v>35367503076</v>
      </c>
      <c r="H9" s="117"/>
      <c r="I9" s="117">
        <v>8197375695</v>
      </c>
      <c r="J9" s="117"/>
      <c r="K9" s="117">
        <v>1000000</v>
      </c>
      <c r="L9" s="117"/>
      <c r="M9" s="117">
        <v>43564878771</v>
      </c>
      <c r="N9" s="117"/>
      <c r="O9" s="117">
        <v>35367503076</v>
      </c>
      <c r="P9" s="117"/>
      <c r="Q9" s="117">
        <v>8197375695</v>
      </c>
      <c r="R9" s="154"/>
      <c r="S9" s="83"/>
      <c r="T9" s="86"/>
      <c r="U9" s="86"/>
    </row>
    <row r="10" spans="1:21" ht="34.5" customHeight="1">
      <c r="A10" s="79" t="s">
        <v>106</v>
      </c>
      <c r="C10" s="117">
        <v>3800000</v>
      </c>
      <c r="D10" s="117"/>
      <c r="E10" s="117">
        <v>26659402364</v>
      </c>
      <c r="F10" s="117"/>
      <c r="G10" s="117">
        <v>23615579065</v>
      </c>
      <c r="H10" s="117"/>
      <c r="I10" s="117">
        <v>3043823299</v>
      </c>
      <c r="J10" s="117"/>
      <c r="K10" s="117">
        <v>3800000</v>
      </c>
      <c r="L10" s="117"/>
      <c r="M10" s="117">
        <v>26659402364</v>
      </c>
      <c r="N10" s="117"/>
      <c r="O10" s="117">
        <v>23615579065</v>
      </c>
      <c r="P10" s="117"/>
      <c r="Q10" s="117">
        <v>3043823299</v>
      </c>
      <c r="R10" s="154"/>
      <c r="S10" s="83"/>
      <c r="T10" s="86"/>
      <c r="U10" s="86"/>
    </row>
    <row r="11" spans="1:21" ht="34.5" customHeight="1">
      <c r="A11" s="79" t="s">
        <v>120</v>
      </c>
      <c r="C11" s="117">
        <v>5188679</v>
      </c>
      <c r="D11" s="117"/>
      <c r="E11" s="117">
        <v>32349731661</v>
      </c>
      <c r="F11" s="117"/>
      <c r="G11" s="117">
        <v>30379479416</v>
      </c>
      <c r="H11" s="117"/>
      <c r="I11" s="117">
        <v>1970252245</v>
      </c>
      <c r="J11" s="117"/>
      <c r="K11" s="117">
        <v>5188679</v>
      </c>
      <c r="L11" s="117"/>
      <c r="M11" s="117">
        <v>32349731661</v>
      </c>
      <c r="N11" s="117"/>
      <c r="O11" s="117">
        <v>30379479416</v>
      </c>
      <c r="P11" s="117"/>
      <c r="Q11" s="117">
        <v>1970252245</v>
      </c>
      <c r="R11" s="154"/>
      <c r="S11" s="83"/>
      <c r="T11" s="86"/>
      <c r="U11" s="86"/>
    </row>
    <row r="12" spans="1:21" ht="34.5" customHeight="1">
      <c r="A12" s="79" t="s">
        <v>87</v>
      </c>
      <c r="C12" s="117">
        <v>500000</v>
      </c>
      <c r="D12" s="117"/>
      <c r="E12" s="117">
        <v>14883126391</v>
      </c>
      <c r="F12" s="117"/>
      <c r="G12" s="117">
        <v>12608648691</v>
      </c>
      <c r="H12" s="117"/>
      <c r="I12" s="117">
        <v>2274477700</v>
      </c>
      <c r="J12" s="117"/>
      <c r="K12" s="117">
        <v>500000</v>
      </c>
      <c r="L12" s="117"/>
      <c r="M12" s="117">
        <v>14883126391</v>
      </c>
      <c r="N12" s="117"/>
      <c r="O12" s="117">
        <v>12608648691</v>
      </c>
      <c r="P12" s="117"/>
      <c r="Q12" s="117">
        <v>2274477700</v>
      </c>
      <c r="R12" s="154"/>
      <c r="S12" s="83"/>
      <c r="T12" s="86"/>
      <c r="U12" s="86"/>
    </row>
    <row r="13" spans="1:21" ht="34.5" customHeight="1">
      <c r="A13" s="79" t="s">
        <v>91</v>
      </c>
      <c r="C13" s="117">
        <v>2700000</v>
      </c>
      <c r="D13" s="117"/>
      <c r="E13" s="117">
        <v>72302227292</v>
      </c>
      <c r="F13" s="117"/>
      <c r="G13" s="117">
        <v>74820496370</v>
      </c>
      <c r="H13" s="117"/>
      <c r="I13" s="117">
        <v>-2518269078</v>
      </c>
      <c r="J13" s="117"/>
      <c r="K13" s="117">
        <v>2700000</v>
      </c>
      <c r="L13" s="117"/>
      <c r="M13" s="117">
        <v>72302227292</v>
      </c>
      <c r="N13" s="117"/>
      <c r="O13" s="117">
        <v>74820496370</v>
      </c>
      <c r="P13" s="117"/>
      <c r="Q13" s="117">
        <v>-2518269078</v>
      </c>
      <c r="R13" s="154"/>
      <c r="S13" s="83"/>
      <c r="T13" s="86"/>
      <c r="U13" s="86"/>
    </row>
    <row r="14" spans="1:21" ht="34.5" customHeight="1">
      <c r="A14" s="79" t="s">
        <v>88</v>
      </c>
      <c r="C14" s="117">
        <v>1504092</v>
      </c>
      <c r="D14" s="117"/>
      <c r="E14" s="117">
        <v>83929233606</v>
      </c>
      <c r="F14" s="117"/>
      <c r="G14" s="117">
        <v>74742181210</v>
      </c>
      <c r="H14" s="117"/>
      <c r="I14" s="117">
        <v>9187052396</v>
      </c>
      <c r="J14" s="117"/>
      <c r="K14" s="117">
        <v>1504092</v>
      </c>
      <c r="L14" s="117"/>
      <c r="M14" s="117">
        <v>83929233606</v>
      </c>
      <c r="N14" s="117"/>
      <c r="O14" s="117">
        <v>74742181210</v>
      </c>
      <c r="P14" s="117"/>
      <c r="Q14" s="117">
        <v>9187052396</v>
      </c>
      <c r="R14" s="154"/>
      <c r="S14" s="83"/>
      <c r="T14" s="86"/>
      <c r="U14" s="86"/>
    </row>
    <row r="15" spans="1:21" ht="34.5" customHeight="1">
      <c r="A15" s="79" t="s">
        <v>99</v>
      </c>
      <c r="C15" s="117">
        <v>2919</v>
      </c>
      <c r="D15" s="117"/>
      <c r="E15" s="117">
        <v>14450129</v>
      </c>
      <c r="F15" s="117"/>
      <c r="G15" s="117">
        <v>13378266</v>
      </c>
      <c r="H15" s="117"/>
      <c r="I15" s="117">
        <v>1071863</v>
      </c>
      <c r="J15" s="117"/>
      <c r="K15" s="117">
        <v>2919</v>
      </c>
      <c r="L15" s="117"/>
      <c r="M15" s="117">
        <v>14450129</v>
      </c>
      <c r="N15" s="117"/>
      <c r="O15" s="117">
        <v>13378266</v>
      </c>
      <c r="P15" s="117"/>
      <c r="Q15" s="117">
        <v>1071863</v>
      </c>
      <c r="R15" s="154"/>
      <c r="S15" s="83"/>
      <c r="T15" s="86"/>
      <c r="U15" s="86"/>
    </row>
    <row r="16" spans="1:21" ht="34.5" customHeight="1">
      <c r="A16" s="79" t="s">
        <v>119</v>
      </c>
      <c r="C16" s="117">
        <v>500000</v>
      </c>
      <c r="D16" s="117"/>
      <c r="E16" s="117">
        <v>34902346186</v>
      </c>
      <c r="F16" s="117"/>
      <c r="G16" s="117">
        <v>27982507500</v>
      </c>
      <c r="H16" s="117"/>
      <c r="I16" s="117">
        <v>6919838686</v>
      </c>
      <c r="J16" s="117"/>
      <c r="K16" s="117">
        <v>500000</v>
      </c>
      <c r="L16" s="117"/>
      <c r="M16" s="117">
        <v>34902346186</v>
      </c>
      <c r="N16" s="117"/>
      <c r="O16" s="117">
        <v>27982507500</v>
      </c>
      <c r="P16" s="117"/>
      <c r="Q16" s="117">
        <v>6919838686</v>
      </c>
      <c r="R16" s="154"/>
      <c r="S16" s="83"/>
      <c r="T16" s="86"/>
      <c r="U16" s="86"/>
    </row>
    <row r="17" spans="5:19" s="118" customFormat="1" ht="38.25" customHeight="1" thickBot="1">
      <c r="E17" s="106">
        <f>SUM(E9:E16)</f>
        <v>308605396400</v>
      </c>
      <c r="F17" s="117"/>
      <c r="G17" s="106">
        <f>SUM(G9:G16)</f>
        <v>279529773594</v>
      </c>
      <c r="H17" s="117">
        <f ca="1">SUM(H9:H19)</f>
        <v>0</v>
      </c>
      <c r="I17" s="119">
        <f>SUM(I9:I16)</f>
        <v>29075622806</v>
      </c>
      <c r="J17" s="118">
        <f ca="1">SUM(J9:J19)</f>
        <v>0</v>
      </c>
      <c r="L17" s="118">
        <f ca="1">SUM(L9:L19)</f>
        <v>0</v>
      </c>
      <c r="M17" s="119">
        <f>SUM(M9:M16)</f>
        <v>308605396400</v>
      </c>
      <c r="N17" s="119">
        <f ca="1">SUM(N9:N19)</f>
        <v>0</v>
      </c>
      <c r="O17" s="119">
        <f>SUM(O9:O16)</f>
        <v>279529773594</v>
      </c>
      <c r="P17" s="119">
        <f ca="1">SUM(P9:P19)</f>
        <v>0</v>
      </c>
      <c r="Q17" s="119">
        <f>SUM(Q9:Q16)</f>
        <v>29075622806</v>
      </c>
      <c r="R17" s="120"/>
      <c r="S17" s="121"/>
    </row>
    <row r="18" spans="5:19" ht="38.25" customHeight="1" thickTop="1">
      <c r="M18" s="87"/>
    </row>
    <row r="19" spans="5:19" s="117" customFormat="1" ht="38.25" customHeight="1"/>
    <row r="20" spans="5:19" s="117" customFormat="1" ht="38.25" customHeight="1">
      <c r="I20" s="117">
        <v>30922812966</v>
      </c>
      <c r="Q20" s="117">
        <v>30922812966</v>
      </c>
    </row>
    <row r="21" spans="5:19" s="117" customFormat="1" ht="38.25" customHeight="1">
      <c r="I21" s="117">
        <v>-294927224</v>
      </c>
      <c r="Q21" s="117">
        <v>-294927224</v>
      </c>
    </row>
    <row r="22" spans="5:19" s="117" customFormat="1" ht="38.25" customHeight="1">
      <c r="I22" s="117">
        <v>-1552262936</v>
      </c>
      <c r="Q22" s="117">
        <v>-1552262936</v>
      </c>
    </row>
    <row r="23" spans="5:19" s="117" customFormat="1" ht="38.25" customHeight="1">
      <c r="I23" s="117">
        <f>SUM(I20:I22)</f>
        <v>29075622806</v>
      </c>
      <c r="Q23" s="117">
        <f>SUM(Q20:Q22)</f>
        <v>29075622806</v>
      </c>
    </row>
    <row r="24" spans="5:19" s="117" customFormat="1" ht="38.25" customHeight="1">
      <c r="I24" s="117">
        <f>I17-I23</f>
        <v>0</v>
      </c>
      <c r="Q24" s="117">
        <f>Q17-Q23</f>
        <v>0</v>
      </c>
    </row>
    <row r="25" spans="5:19" s="117" customFormat="1" ht="38.25" customHeight="1"/>
    <row r="26" spans="5:19" s="117" customFormat="1" ht="38.25" customHeight="1"/>
    <row r="27" spans="5:19" s="117" customFormat="1" ht="38.25" customHeight="1"/>
    <row r="28" spans="5:19" ht="38.25" customHeight="1">
      <c r="I28" s="86"/>
    </row>
    <row r="29" spans="5:19" ht="38.25" customHeight="1">
      <c r="I29" s="86"/>
    </row>
    <row r="30" spans="5:19" ht="38.25" customHeight="1"/>
    <row r="31" spans="5:19" ht="38.25" customHeight="1"/>
    <row r="32" spans="5:19" ht="38.25" customHeight="1"/>
    <row r="33" ht="38.25" customHeight="1"/>
    <row r="34" ht="38.25" customHeight="1"/>
  </sheetData>
  <sortState xmlns:xlrd2="http://schemas.microsoft.com/office/spreadsheetml/2017/richdata2" ref="A9:Q27">
    <sortCondition descending="1" ref="Q9:Q32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61"/>
  <sheetViews>
    <sheetView rightToLeft="1" view="pageBreakPreview" topLeftCell="A5" zoomScale="50" zoomScaleNormal="100" zoomScaleSheetLayoutView="50" workbookViewId="0">
      <selection activeCell="I12" sqref="I12"/>
    </sheetView>
  </sheetViews>
  <sheetFormatPr defaultColWidth="9.140625" defaultRowHeight="27.75"/>
  <cols>
    <col min="1" max="1" width="48.5703125" style="100" bestFit="1" customWidth="1"/>
    <col min="2" max="2" width="1" style="100" customWidth="1"/>
    <col min="3" max="3" width="21.140625" style="101" bestFit="1" customWidth="1"/>
    <col min="4" max="4" width="1" style="100" customWidth="1"/>
    <col min="5" max="5" width="29.85546875" style="100" bestFit="1" customWidth="1"/>
    <col min="6" max="6" width="1" style="100" customWidth="1"/>
    <col min="7" max="7" width="33.42578125" style="100" customWidth="1"/>
    <col min="8" max="8" width="1" style="100" customWidth="1"/>
    <col min="9" max="9" width="28.85546875" style="100" customWidth="1"/>
    <col min="10" max="10" width="1" style="100" customWidth="1"/>
    <col min="11" max="11" width="21.7109375" style="101" customWidth="1"/>
    <col min="12" max="12" width="1" style="100" customWidth="1"/>
    <col min="13" max="13" width="30.85546875" style="100" customWidth="1"/>
    <col min="14" max="14" width="1" style="100" customWidth="1"/>
    <col min="15" max="15" width="32.5703125" style="100" bestFit="1" customWidth="1"/>
    <col min="16" max="16" width="1" style="100" customWidth="1"/>
    <col min="17" max="17" width="30.5703125" style="39" customWidth="1"/>
    <col min="18" max="18" width="1.85546875" style="100" customWidth="1"/>
    <col min="19" max="19" width="19.28515625" style="100" bestFit="1" customWidth="1"/>
    <col min="20" max="20" width="13.7109375" style="100" customWidth="1"/>
    <col min="21" max="21" width="24.42578125" style="100" bestFit="1" customWidth="1"/>
    <col min="22" max="16384" width="9.140625" style="100"/>
  </cols>
  <sheetData>
    <row r="1" spans="1:25" s="96" customFormat="1" ht="18.75" customHeight="1">
      <c r="C1" s="97"/>
      <c r="K1" s="97"/>
      <c r="Q1" s="38"/>
    </row>
    <row r="2" spans="1:25" s="98" customFormat="1" ht="42.75">
      <c r="A2" s="191" t="s">
        <v>67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25" s="98" customFormat="1" ht="42.75">
      <c r="A3" s="191" t="s">
        <v>29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25" s="98" customFormat="1" ht="42.75">
      <c r="A4" s="191" t="str">
        <f>'درآمد سود سهام '!A4:S4</f>
        <v>برای ماه منتهی به 1402/01/31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</row>
    <row r="5" spans="1:25" s="96" customFormat="1" ht="19.5" customHeight="1">
      <c r="A5" s="162"/>
      <c r="B5" s="162"/>
      <c r="C5" s="162"/>
      <c r="D5" s="162"/>
      <c r="E5" s="162"/>
      <c r="F5" s="162"/>
      <c r="G5" s="99"/>
      <c r="H5" s="162"/>
      <c r="I5" s="162"/>
      <c r="J5" s="162"/>
      <c r="K5" s="162"/>
      <c r="L5" s="162"/>
      <c r="M5" s="162"/>
      <c r="N5" s="162"/>
      <c r="O5" s="162"/>
      <c r="P5" s="162"/>
      <c r="Q5" s="25"/>
    </row>
    <row r="6" spans="1:25" ht="40.5">
      <c r="A6" s="190" t="s">
        <v>79</v>
      </c>
      <c r="B6" s="190"/>
      <c r="C6" s="190"/>
      <c r="D6" s="190"/>
      <c r="E6" s="190"/>
      <c r="F6" s="190"/>
      <c r="G6" s="190"/>
      <c r="H6" s="190"/>
      <c r="I6" s="190"/>
    </row>
    <row r="7" spans="1:25" s="46" customFormat="1" ht="34.5" thickBot="1">
      <c r="A7" s="175" t="s">
        <v>3</v>
      </c>
      <c r="C7" s="192" t="s">
        <v>126</v>
      </c>
      <c r="D7" s="192" t="s">
        <v>31</v>
      </c>
      <c r="E7" s="192" t="s">
        <v>31</v>
      </c>
      <c r="F7" s="192" t="s">
        <v>31</v>
      </c>
      <c r="G7" s="192" t="s">
        <v>31</v>
      </c>
      <c r="H7" s="192" t="s">
        <v>31</v>
      </c>
      <c r="I7" s="192" t="s">
        <v>31</v>
      </c>
      <c r="J7" s="77"/>
      <c r="K7" s="192" t="s">
        <v>127</v>
      </c>
      <c r="L7" s="192" t="s">
        <v>32</v>
      </c>
      <c r="M7" s="192" t="s">
        <v>32</v>
      </c>
      <c r="N7" s="192" t="s">
        <v>32</v>
      </c>
      <c r="O7" s="192" t="s">
        <v>32</v>
      </c>
      <c r="P7" s="192" t="s">
        <v>32</v>
      </c>
      <c r="Q7" s="192" t="s">
        <v>32</v>
      </c>
    </row>
    <row r="8" spans="1:25" s="102" customFormat="1" ht="66" customHeight="1" thickBot="1">
      <c r="A8" s="192" t="s">
        <v>3</v>
      </c>
      <c r="C8" s="166" t="s">
        <v>6</v>
      </c>
      <c r="E8" s="166" t="s">
        <v>45</v>
      </c>
      <c r="G8" s="166" t="s">
        <v>46</v>
      </c>
      <c r="I8" s="166" t="s">
        <v>47</v>
      </c>
      <c r="K8" s="166" t="s">
        <v>6</v>
      </c>
      <c r="M8" s="166" t="s">
        <v>45</v>
      </c>
      <c r="O8" s="166" t="s">
        <v>46</v>
      </c>
      <c r="Q8" s="167" t="s">
        <v>47</v>
      </c>
    </row>
    <row r="9" spans="1:25" s="46" customFormat="1" ht="40.5" customHeight="1">
      <c r="A9" s="79" t="s">
        <v>106</v>
      </c>
      <c r="B9" s="77"/>
      <c r="C9" s="84">
        <v>20000001</v>
      </c>
      <c r="D9" s="84"/>
      <c r="E9" s="84">
        <v>140558677027</v>
      </c>
      <c r="F9" s="84"/>
      <c r="G9" s="84">
        <v>124292527532</v>
      </c>
      <c r="H9" s="84"/>
      <c r="I9" s="84">
        <f>E9-G9</f>
        <v>16266149495</v>
      </c>
      <c r="J9" s="84"/>
      <c r="K9" s="84">
        <v>20000001</v>
      </c>
      <c r="L9" s="84"/>
      <c r="M9" s="84">
        <v>140558677027</v>
      </c>
      <c r="N9" s="84"/>
      <c r="O9" s="84">
        <v>124292527532</v>
      </c>
      <c r="P9" s="84"/>
      <c r="Q9" s="84">
        <v>16266149495</v>
      </c>
      <c r="S9" s="57">
        <f>I9-Q9</f>
        <v>0</v>
      </c>
      <c r="T9" s="58"/>
      <c r="U9" s="57"/>
      <c r="V9" s="103"/>
      <c r="W9" s="103"/>
      <c r="X9" s="58"/>
      <c r="Y9" s="58"/>
    </row>
    <row r="10" spans="1:25" s="46" customFormat="1" ht="40.5" customHeight="1">
      <c r="A10" s="79" t="s">
        <v>122</v>
      </c>
      <c r="B10" s="77"/>
      <c r="C10" s="84">
        <v>5200000</v>
      </c>
      <c r="D10" s="84"/>
      <c r="E10" s="84">
        <v>110256049800</v>
      </c>
      <c r="F10" s="84"/>
      <c r="G10" s="84">
        <v>95481930671</v>
      </c>
      <c r="H10" s="84"/>
      <c r="I10" s="84">
        <f>E10-G10</f>
        <v>14774119129</v>
      </c>
      <c r="J10" s="84"/>
      <c r="K10" s="84">
        <v>5200000</v>
      </c>
      <c r="L10" s="84"/>
      <c r="M10" s="84">
        <v>110256049800</v>
      </c>
      <c r="N10" s="84"/>
      <c r="O10" s="84">
        <v>95481930671</v>
      </c>
      <c r="P10" s="84"/>
      <c r="Q10" s="84">
        <v>14774119129</v>
      </c>
      <c r="S10" s="57">
        <f t="shared" ref="S10:S33" si="0">I10-Q10</f>
        <v>0</v>
      </c>
      <c r="T10" s="58"/>
      <c r="U10" s="57"/>
      <c r="V10" s="103"/>
      <c r="W10" s="103"/>
      <c r="X10" s="58"/>
      <c r="Y10" s="58"/>
    </row>
    <row r="11" spans="1:25" s="46" customFormat="1" ht="40.5" customHeight="1">
      <c r="A11" s="79" t="s">
        <v>96</v>
      </c>
      <c r="B11" s="77"/>
      <c r="C11" s="84">
        <v>3300000</v>
      </c>
      <c r="D11" s="84"/>
      <c r="E11" s="84">
        <v>121931167050</v>
      </c>
      <c r="F11" s="84"/>
      <c r="G11" s="84">
        <v>106316629650</v>
      </c>
      <c r="H11" s="84"/>
      <c r="I11" s="84">
        <f t="shared" ref="I11:I33" si="1">E11-G11</f>
        <v>15614537400</v>
      </c>
      <c r="J11" s="84"/>
      <c r="K11" s="84">
        <v>3300000</v>
      </c>
      <c r="L11" s="84"/>
      <c r="M11" s="84">
        <v>121931167050</v>
      </c>
      <c r="N11" s="84"/>
      <c r="O11" s="84">
        <v>106316629650</v>
      </c>
      <c r="P11" s="84"/>
      <c r="Q11" s="84">
        <v>15614537400</v>
      </c>
      <c r="S11" s="57">
        <f t="shared" si="0"/>
        <v>0</v>
      </c>
      <c r="T11" s="58"/>
      <c r="U11" s="57"/>
      <c r="V11" s="57"/>
      <c r="W11" s="57"/>
      <c r="X11" s="58"/>
      <c r="Y11" s="58"/>
    </row>
    <row r="12" spans="1:25" s="46" customFormat="1" ht="40.5" customHeight="1">
      <c r="A12" s="79" t="s">
        <v>131</v>
      </c>
      <c r="B12" s="77"/>
      <c r="C12" s="84">
        <v>924169</v>
      </c>
      <c r="D12" s="84"/>
      <c r="E12" s="84">
        <v>51831372370</v>
      </c>
      <c r="F12" s="84"/>
      <c r="G12" s="84">
        <v>52513320470</v>
      </c>
      <c r="H12" s="84"/>
      <c r="I12" s="84">
        <f t="shared" si="1"/>
        <v>-681948100</v>
      </c>
      <c r="J12" s="84"/>
      <c r="K12" s="84">
        <v>924169</v>
      </c>
      <c r="L12" s="84"/>
      <c r="M12" s="84">
        <v>51831372370</v>
      </c>
      <c r="N12" s="84"/>
      <c r="O12" s="84">
        <v>52513320470</v>
      </c>
      <c r="P12" s="84"/>
      <c r="Q12" s="84">
        <f t="shared" ref="Q12" si="2">M12-O12</f>
        <v>-681948100</v>
      </c>
      <c r="S12" s="57">
        <f t="shared" si="0"/>
        <v>0</v>
      </c>
      <c r="T12" s="58"/>
      <c r="U12" s="57"/>
      <c r="V12" s="103"/>
      <c r="W12" s="103"/>
      <c r="X12" s="58"/>
      <c r="Y12" s="58"/>
    </row>
    <row r="13" spans="1:25" s="46" customFormat="1" ht="40.5" customHeight="1">
      <c r="A13" s="79" t="s">
        <v>113</v>
      </c>
      <c r="B13" s="77"/>
      <c r="C13" s="84">
        <v>20000001</v>
      </c>
      <c r="D13" s="84"/>
      <c r="E13" s="84">
        <v>184296879214</v>
      </c>
      <c r="F13" s="84"/>
      <c r="G13" s="84">
        <v>172827270672</v>
      </c>
      <c r="H13" s="84"/>
      <c r="I13" s="84">
        <f t="shared" si="1"/>
        <v>11469608542</v>
      </c>
      <c r="J13" s="84"/>
      <c r="K13" s="84">
        <v>20000001</v>
      </c>
      <c r="L13" s="84"/>
      <c r="M13" s="84">
        <v>184296879214</v>
      </c>
      <c r="N13" s="84"/>
      <c r="O13" s="84">
        <v>172827270672</v>
      </c>
      <c r="P13" s="84"/>
      <c r="Q13" s="84">
        <v>11469608542</v>
      </c>
      <c r="S13" s="57">
        <f t="shared" si="0"/>
        <v>0</v>
      </c>
      <c r="T13" s="58"/>
    </row>
    <row r="14" spans="1:25" s="46" customFormat="1" ht="40.5" customHeight="1">
      <c r="A14" s="79" t="s">
        <v>85</v>
      </c>
      <c r="B14" s="77"/>
      <c r="C14" s="84">
        <v>9500000</v>
      </c>
      <c r="D14" s="84"/>
      <c r="E14" s="84">
        <v>349125270750</v>
      </c>
      <c r="F14" s="84"/>
      <c r="G14" s="84">
        <v>307434507554</v>
      </c>
      <c r="H14" s="84"/>
      <c r="I14" s="84">
        <f t="shared" si="1"/>
        <v>41690763196</v>
      </c>
      <c r="J14" s="84"/>
      <c r="K14" s="84">
        <v>9500000</v>
      </c>
      <c r="L14" s="84"/>
      <c r="M14" s="84">
        <v>349125270750</v>
      </c>
      <c r="N14" s="84"/>
      <c r="O14" s="84">
        <v>307434507554</v>
      </c>
      <c r="P14" s="84"/>
      <c r="Q14" s="84">
        <v>41690763196</v>
      </c>
      <c r="S14" s="57">
        <f t="shared" si="0"/>
        <v>0</v>
      </c>
      <c r="T14" s="58"/>
    </row>
    <row r="15" spans="1:25" s="46" customFormat="1" ht="40.5" customHeight="1">
      <c r="A15" s="79" t="s">
        <v>135</v>
      </c>
      <c r="B15" s="77"/>
      <c r="C15" s="84">
        <v>2158333</v>
      </c>
      <c r="D15" s="84"/>
      <c r="E15" s="84">
        <v>55675489338</v>
      </c>
      <c r="F15" s="84"/>
      <c r="G15" s="84">
        <v>20864605111</v>
      </c>
      <c r="H15" s="84"/>
      <c r="I15" s="84">
        <f t="shared" si="1"/>
        <v>34810884227</v>
      </c>
      <c r="J15" s="84"/>
      <c r="K15" s="84">
        <v>2158333</v>
      </c>
      <c r="L15" s="84"/>
      <c r="M15" s="84">
        <v>55675489338</v>
      </c>
      <c r="N15" s="84"/>
      <c r="O15" s="84">
        <v>20864605111</v>
      </c>
      <c r="P15" s="84"/>
      <c r="Q15" s="84">
        <v>34810884227</v>
      </c>
      <c r="S15" s="57">
        <f t="shared" si="0"/>
        <v>0</v>
      </c>
      <c r="T15" s="58"/>
    </row>
    <row r="16" spans="1:25" s="46" customFormat="1" ht="40.5" customHeight="1">
      <c r="A16" s="79" t="s">
        <v>108</v>
      </c>
      <c r="B16" s="77"/>
      <c r="C16" s="84">
        <v>10300000</v>
      </c>
      <c r="D16" s="84"/>
      <c r="E16" s="84">
        <v>415179893250</v>
      </c>
      <c r="F16" s="84"/>
      <c r="G16" s="84">
        <v>338613812275</v>
      </c>
      <c r="H16" s="84"/>
      <c r="I16" s="84">
        <f t="shared" si="1"/>
        <v>76566080975</v>
      </c>
      <c r="J16" s="84"/>
      <c r="K16" s="84">
        <v>10300000</v>
      </c>
      <c r="L16" s="84"/>
      <c r="M16" s="84">
        <v>415179893250</v>
      </c>
      <c r="N16" s="84"/>
      <c r="O16" s="84">
        <v>338613812275</v>
      </c>
      <c r="P16" s="84"/>
      <c r="Q16" s="84">
        <v>76566080975</v>
      </c>
      <c r="S16" s="57">
        <f t="shared" si="0"/>
        <v>0</v>
      </c>
      <c r="T16" s="58"/>
    </row>
    <row r="17" spans="1:20" s="46" customFormat="1" ht="40.5" customHeight="1">
      <c r="A17" s="79" t="s">
        <v>134</v>
      </c>
      <c r="B17" s="77"/>
      <c r="C17" s="84">
        <v>1136306</v>
      </c>
      <c r="D17" s="84"/>
      <c r="E17" s="84">
        <v>41759277884</v>
      </c>
      <c r="F17" s="84"/>
      <c r="G17" s="84">
        <v>38670206051</v>
      </c>
      <c r="H17" s="84"/>
      <c r="I17" s="84">
        <f t="shared" si="1"/>
        <v>3089071833</v>
      </c>
      <c r="J17" s="84"/>
      <c r="K17" s="84">
        <v>1136306</v>
      </c>
      <c r="L17" s="84"/>
      <c r="M17" s="84">
        <v>41759277884</v>
      </c>
      <c r="N17" s="84"/>
      <c r="O17" s="84">
        <v>38670206051</v>
      </c>
      <c r="P17" s="84"/>
      <c r="Q17" s="84">
        <v>3089071833</v>
      </c>
      <c r="S17" s="57">
        <f t="shared" si="0"/>
        <v>0</v>
      </c>
      <c r="T17" s="58"/>
    </row>
    <row r="18" spans="1:20" s="46" customFormat="1" ht="40.5" customHeight="1">
      <c r="A18" s="79" t="s">
        <v>90</v>
      </c>
      <c r="B18" s="77"/>
      <c r="C18" s="84">
        <v>50000000</v>
      </c>
      <c r="D18" s="84"/>
      <c r="E18" s="84">
        <v>197169817500</v>
      </c>
      <c r="F18" s="84"/>
      <c r="G18" s="84">
        <v>172713893948</v>
      </c>
      <c r="H18" s="84"/>
      <c r="I18" s="84">
        <f t="shared" si="1"/>
        <v>24455923552</v>
      </c>
      <c r="J18" s="84"/>
      <c r="K18" s="84">
        <v>50000000</v>
      </c>
      <c r="L18" s="84"/>
      <c r="M18" s="84">
        <v>197169817500</v>
      </c>
      <c r="N18" s="84"/>
      <c r="O18" s="84">
        <v>172713893948</v>
      </c>
      <c r="P18" s="84"/>
      <c r="Q18" s="84">
        <v>24455923552</v>
      </c>
      <c r="S18" s="57">
        <f t="shared" si="0"/>
        <v>0</v>
      </c>
      <c r="T18" s="58"/>
    </row>
    <row r="19" spans="1:20" s="46" customFormat="1" ht="40.5" customHeight="1">
      <c r="A19" s="79" t="s">
        <v>120</v>
      </c>
      <c r="B19" s="77"/>
      <c r="C19" s="84">
        <v>25000000</v>
      </c>
      <c r="D19" s="84"/>
      <c r="E19" s="84">
        <v>156811387500</v>
      </c>
      <c r="F19" s="84"/>
      <c r="G19" s="84">
        <v>146373862544</v>
      </c>
      <c r="H19" s="84"/>
      <c r="I19" s="84">
        <f t="shared" si="1"/>
        <v>10437524956</v>
      </c>
      <c r="J19" s="84"/>
      <c r="K19" s="84">
        <v>25000000</v>
      </c>
      <c r="L19" s="84"/>
      <c r="M19" s="84">
        <v>156811387500</v>
      </c>
      <c r="N19" s="84"/>
      <c r="O19" s="84">
        <v>146373862544</v>
      </c>
      <c r="P19" s="84"/>
      <c r="Q19" s="84">
        <v>10437524956</v>
      </c>
      <c r="S19" s="57">
        <f t="shared" si="0"/>
        <v>0</v>
      </c>
      <c r="T19" s="58"/>
    </row>
    <row r="20" spans="1:20" s="46" customFormat="1" ht="40.5" customHeight="1">
      <c r="A20" s="79" t="s">
        <v>99</v>
      </c>
      <c r="B20" s="77"/>
      <c r="C20" s="84">
        <v>40000000</v>
      </c>
      <c r="D20" s="84"/>
      <c r="E20" s="84">
        <v>210937410000</v>
      </c>
      <c r="F20" s="84"/>
      <c r="G20" s="84">
        <v>183326708171</v>
      </c>
      <c r="H20" s="84"/>
      <c r="I20" s="84">
        <f t="shared" si="1"/>
        <v>27610701829</v>
      </c>
      <c r="J20" s="84"/>
      <c r="K20" s="84">
        <v>40000000</v>
      </c>
      <c r="L20" s="84"/>
      <c r="M20" s="84">
        <v>210937410000</v>
      </c>
      <c r="N20" s="84"/>
      <c r="O20" s="84">
        <v>183326708171</v>
      </c>
      <c r="P20" s="84"/>
      <c r="Q20" s="84">
        <v>27610701829</v>
      </c>
      <c r="S20" s="57">
        <f t="shared" si="0"/>
        <v>0</v>
      </c>
      <c r="T20" s="58"/>
    </row>
    <row r="21" spans="1:20" s="46" customFormat="1" ht="40.5" customHeight="1">
      <c r="A21" s="79" t="s">
        <v>110</v>
      </c>
      <c r="B21" s="77"/>
      <c r="C21" s="84">
        <v>7000000</v>
      </c>
      <c r="D21" s="84"/>
      <c r="E21" s="84">
        <v>301574889000</v>
      </c>
      <c r="F21" s="84"/>
      <c r="G21" s="84">
        <v>247572521558</v>
      </c>
      <c r="H21" s="84"/>
      <c r="I21" s="84">
        <f t="shared" si="1"/>
        <v>54002367442</v>
      </c>
      <c r="J21" s="84"/>
      <c r="K21" s="84">
        <v>7000000</v>
      </c>
      <c r="L21" s="84"/>
      <c r="M21" s="84">
        <v>301574889000</v>
      </c>
      <c r="N21" s="84"/>
      <c r="O21" s="84">
        <v>247572521558</v>
      </c>
      <c r="P21" s="84"/>
      <c r="Q21" s="84">
        <v>54002367442</v>
      </c>
      <c r="S21" s="57">
        <f t="shared" si="0"/>
        <v>0</v>
      </c>
      <c r="T21" s="58"/>
    </row>
    <row r="22" spans="1:20" s="46" customFormat="1" ht="40.5" customHeight="1">
      <c r="A22" s="79" t="s">
        <v>109</v>
      </c>
      <c r="B22" s="77"/>
      <c r="C22" s="84">
        <v>8000000</v>
      </c>
      <c r="D22" s="84"/>
      <c r="E22" s="84">
        <v>109265976000</v>
      </c>
      <c r="F22" s="84"/>
      <c r="G22" s="84">
        <v>87953544000</v>
      </c>
      <c r="H22" s="84"/>
      <c r="I22" s="84">
        <f t="shared" si="1"/>
        <v>21312432000</v>
      </c>
      <c r="J22" s="84"/>
      <c r="K22" s="84">
        <v>8000000</v>
      </c>
      <c r="L22" s="84"/>
      <c r="M22" s="84">
        <v>109265976000</v>
      </c>
      <c r="N22" s="84"/>
      <c r="O22" s="84">
        <v>87953544000</v>
      </c>
      <c r="P22" s="84"/>
      <c r="Q22" s="84">
        <v>21312432000</v>
      </c>
      <c r="S22" s="57">
        <f t="shared" si="0"/>
        <v>0</v>
      </c>
      <c r="T22" s="58"/>
    </row>
    <row r="23" spans="1:20" s="46" customFormat="1" ht="40.5" customHeight="1">
      <c r="A23" s="79" t="s">
        <v>89</v>
      </c>
      <c r="B23" s="77"/>
      <c r="C23" s="84">
        <v>18200000</v>
      </c>
      <c r="D23" s="84"/>
      <c r="E23" s="84">
        <v>417013915500</v>
      </c>
      <c r="F23" s="84"/>
      <c r="G23" s="84">
        <v>331383932994</v>
      </c>
      <c r="H23" s="84"/>
      <c r="I23" s="84">
        <f t="shared" si="1"/>
        <v>85629982506</v>
      </c>
      <c r="J23" s="84"/>
      <c r="K23" s="84">
        <v>18200000</v>
      </c>
      <c r="L23" s="84"/>
      <c r="M23" s="84">
        <v>417013915500</v>
      </c>
      <c r="N23" s="84"/>
      <c r="O23" s="84">
        <v>331383932994</v>
      </c>
      <c r="P23" s="84"/>
      <c r="Q23" s="84">
        <v>85629982506</v>
      </c>
      <c r="S23" s="57">
        <f t="shared" si="0"/>
        <v>0</v>
      </c>
      <c r="T23" s="58"/>
    </row>
    <row r="24" spans="1:20" s="46" customFormat="1" ht="40.5" customHeight="1">
      <c r="A24" s="79" t="s">
        <v>91</v>
      </c>
      <c r="B24" s="77"/>
      <c r="C24" s="84">
        <v>1000000</v>
      </c>
      <c r="D24" s="84"/>
      <c r="E24" s="84">
        <v>26789647500</v>
      </c>
      <c r="F24" s="84"/>
      <c r="G24" s="84">
        <v>27711295269</v>
      </c>
      <c r="H24" s="84"/>
      <c r="I24" s="84">
        <f t="shared" si="1"/>
        <v>-921647769</v>
      </c>
      <c r="J24" s="84"/>
      <c r="K24" s="84">
        <v>1000000</v>
      </c>
      <c r="L24" s="84"/>
      <c r="M24" s="84">
        <v>26789647500</v>
      </c>
      <c r="N24" s="84"/>
      <c r="O24" s="84">
        <v>27711295269</v>
      </c>
      <c r="P24" s="84"/>
      <c r="Q24" s="84">
        <v>-921647769</v>
      </c>
      <c r="S24" s="57">
        <f t="shared" si="0"/>
        <v>0</v>
      </c>
      <c r="T24" s="58"/>
    </row>
    <row r="25" spans="1:20" s="46" customFormat="1" ht="40.5" customHeight="1">
      <c r="A25" s="79" t="s">
        <v>88</v>
      </c>
      <c r="B25" s="77"/>
      <c r="C25" s="84">
        <v>8000000</v>
      </c>
      <c r="D25" s="84"/>
      <c r="E25" s="84">
        <v>416228616000</v>
      </c>
      <c r="F25" s="84"/>
      <c r="G25" s="84">
        <v>397546429284</v>
      </c>
      <c r="H25" s="84"/>
      <c r="I25" s="84">
        <f t="shared" si="1"/>
        <v>18682186716</v>
      </c>
      <c r="J25" s="84"/>
      <c r="K25" s="84">
        <v>8000000</v>
      </c>
      <c r="L25" s="84"/>
      <c r="M25" s="84">
        <v>416228616000</v>
      </c>
      <c r="N25" s="84"/>
      <c r="O25" s="84">
        <v>397546429284</v>
      </c>
      <c r="P25" s="84"/>
      <c r="Q25" s="84">
        <v>18682186716</v>
      </c>
      <c r="S25" s="57">
        <f t="shared" si="0"/>
        <v>0</v>
      </c>
      <c r="T25" s="58"/>
    </row>
    <row r="26" spans="1:20" s="46" customFormat="1" ht="40.5" customHeight="1">
      <c r="A26" s="79" t="s">
        <v>132</v>
      </c>
      <c r="B26" s="77"/>
      <c r="C26" s="84">
        <v>1500000</v>
      </c>
      <c r="D26" s="84"/>
      <c r="E26" s="84">
        <v>47088148500</v>
      </c>
      <c r="F26" s="84"/>
      <c r="G26" s="84">
        <v>47654208864</v>
      </c>
      <c r="H26" s="84"/>
      <c r="I26" s="84">
        <f t="shared" si="1"/>
        <v>-566060364</v>
      </c>
      <c r="J26" s="84"/>
      <c r="K26" s="84">
        <v>1500000</v>
      </c>
      <c r="L26" s="84"/>
      <c r="M26" s="84">
        <v>47088148500</v>
      </c>
      <c r="N26" s="84"/>
      <c r="O26" s="84">
        <v>47654208864</v>
      </c>
      <c r="P26" s="84"/>
      <c r="Q26" s="84">
        <v>-566060364</v>
      </c>
      <c r="S26" s="57">
        <f t="shared" si="0"/>
        <v>0</v>
      </c>
      <c r="T26" s="58"/>
    </row>
    <row r="27" spans="1:20" s="46" customFormat="1" ht="40.5" customHeight="1">
      <c r="A27" s="79" t="s">
        <v>87</v>
      </c>
      <c r="B27" s="77"/>
      <c r="C27" s="84">
        <v>14000000</v>
      </c>
      <c r="D27" s="84"/>
      <c r="E27" s="84">
        <v>379090908000</v>
      </c>
      <c r="F27" s="84"/>
      <c r="G27" s="84">
        <v>353042163375</v>
      </c>
      <c r="H27" s="84"/>
      <c r="I27" s="84">
        <f t="shared" si="1"/>
        <v>26048744625</v>
      </c>
      <c r="J27" s="84"/>
      <c r="K27" s="84">
        <v>14000000</v>
      </c>
      <c r="L27" s="84"/>
      <c r="M27" s="84">
        <v>379090908000</v>
      </c>
      <c r="N27" s="84"/>
      <c r="O27" s="84">
        <v>353042163375</v>
      </c>
      <c r="P27" s="84"/>
      <c r="Q27" s="84">
        <v>26048744625</v>
      </c>
      <c r="S27" s="57">
        <f t="shared" si="0"/>
        <v>0</v>
      </c>
      <c r="T27" s="58"/>
    </row>
    <row r="28" spans="1:20" s="46" customFormat="1" ht="40.5" customHeight="1">
      <c r="A28" s="79" t="s">
        <v>86</v>
      </c>
      <c r="B28" s="77"/>
      <c r="C28" s="84">
        <v>3000000</v>
      </c>
      <c r="D28" s="84"/>
      <c r="E28" s="84">
        <v>100707205500</v>
      </c>
      <c r="F28" s="84"/>
      <c r="G28" s="84">
        <v>82068768000</v>
      </c>
      <c r="H28" s="84"/>
      <c r="I28" s="84">
        <f t="shared" si="1"/>
        <v>18638437500</v>
      </c>
      <c r="J28" s="84"/>
      <c r="K28" s="84">
        <v>3000000</v>
      </c>
      <c r="L28" s="84"/>
      <c r="M28" s="84">
        <v>100707205500</v>
      </c>
      <c r="N28" s="84"/>
      <c r="O28" s="84">
        <v>82068768000</v>
      </c>
      <c r="P28" s="84"/>
      <c r="Q28" s="84">
        <v>18638437500</v>
      </c>
      <c r="S28" s="57">
        <f t="shared" si="0"/>
        <v>0</v>
      </c>
      <c r="T28" s="58"/>
    </row>
    <row r="29" spans="1:20" s="46" customFormat="1" ht="40.5" customHeight="1">
      <c r="A29" s="79" t="s">
        <v>112</v>
      </c>
      <c r="B29" s="77"/>
      <c r="C29" s="84">
        <v>60000000</v>
      </c>
      <c r="D29" s="84"/>
      <c r="E29" s="84">
        <v>85885920000</v>
      </c>
      <c r="F29" s="84"/>
      <c r="G29" s="84">
        <v>77178042000</v>
      </c>
      <c r="H29" s="84"/>
      <c r="I29" s="84">
        <f t="shared" si="1"/>
        <v>8707878000</v>
      </c>
      <c r="J29" s="84"/>
      <c r="K29" s="84">
        <v>60000000</v>
      </c>
      <c r="L29" s="84"/>
      <c r="M29" s="84">
        <v>85885920000</v>
      </c>
      <c r="N29" s="84"/>
      <c r="O29" s="84">
        <v>77178042000</v>
      </c>
      <c r="P29" s="84"/>
      <c r="Q29" s="84">
        <v>8707878000</v>
      </c>
      <c r="S29" s="57">
        <f t="shared" si="0"/>
        <v>0</v>
      </c>
      <c r="T29" s="58"/>
    </row>
    <row r="30" spans="1:20" s="46" customFormat="1" ht="40.5" customHeight="1">
      <c r="A30" s="79" t="s">
        <v>111</v>
      </c>
      <c r="B30" s="77"/>
      <c r="C30" s="84">
        <v>16500000</v>
      </c>
      <c r="D30" s="84"/>
      <c r="E30" s="84">
        <v>392003617500</v>
      </c>
      <c r="F30" s="84"/>
      <c r="G30" s="84">
        <v>344906562151</v>
      </c>
      <c r="H30" s="84"/>
      <c r="I30" s="84">
        <f t="shared" si="1"/>
        <v>47097055349</v>
      </c>
      <c r="J30" s="84"/>
      <c r="K30" s="84">
        <v>16500000</v>
      </c>
      <c r="L30" s="84"/>
      <c r="M30" s="84">
        <v>392003617500</v>
      </c>
      <c r="N30" s="84"/>
      <c r="O30" s="84">
        <v>344906562151</v>
      </c>
      <c r="P30" s="84"/>
      <c r="Q30" s="84">
        <v>47097055349</v>
      </c>
      <c r="S30" s="57">
        <f t="shared" si="0"/>
        <v>0</v>
      </c>
      <c r="T30" s="58"/>
    </row>
    <row r="31" spans="1:20" s="46" customFormat="1" ht="40.5" customHeight="1">
      <c r="A31" s="79" t="s">
        <v>116</v>
      </c>
      <c r="B31" s="77"/>
      <c r="C31" s="84">
        <v>100000</v>
      </c>
      <c r="D31" s="84"/>
      <c r="E31" s="84">
        <v>2887715250</v>
      </c>
      <c r="F31" s="84"/>
      <c r="G31" s="84">
        <v>2887715250</v>
      </c>
      <c r="H31" s="84"/>
      <c r="I31" s="84">
        <f t="shared" si="1"/>
        <v>0</v>
      </c>
      <c r="J31" s="84"/>
      <c r="K31" s="84">
        <v>100000</v>
      </c>
      <c r="L31" s="84"/>
      <c r="M31" s="84">
        <v>2887715250</v>
      </c>
      <c r="N31" s="84"/>
      <c r="O31" s="84">
        <v>2887715250</v>
      </c>
      <c r="P31" s="84"/>
      <c r="Q31" s="84">
        <v>0</v>
      </c>
      <c r="S31" s="57">
        <f t="shared" si="0"/>
        <v>0</v>
      </c>
      <c r="T31" s="58"/>
    </row>
    <row r="32" spans="1:20" s="46" customFormat="1" ht="40.5" customHeight="1">
      <c r="A32" s="79" t="s">
        <v>133</v>
      </c>
      <c r="B32" s="77"/>
      <c r="C32" s="84">
        <v>1000000</v>
      </c>
      <c r="D32" s="84"/>
      <c r="E32" s="84">
        <v>46571242500</v>
      </c>
      <c r="F32" s="84"/>
      <c r="G32" s="84">
        <v>47221939079</v>
      </c>
      <c r="H32" s="84"/>
      <c r="I32" s="84">
        <f t="shared" si="1"/>
        <v>-650696579</v>
      </c>
      <c r="J32" s="84"/>
      <c r="K32" s="84">
        <v>1000000</v>
      </c>
      <c r="L32" s="84"/>
      <c r="M32" s="84">
        <v>46571242500</v>
      </c>
      <c r="N32" s="84"/>
      <c r="O32" s="84">
        <v>47221939079</v>
      </c>
      <c r="P32" s="84"/>
      <c r="Q32" s="84">
        <v>-650696579</v>
      </c>
      <c r="S32" s="57">
        <f t="shared" si="0"/>
        <v>0</v>
      </c>
      <c r="T32" s="58"/>
    </row>
    <row r="33" spans="1:20" s="46" customFormat="1" ht="40.5" customHeight="1">
      <c r="A33" s="79" t="s">
        <v>84</v>
      </c>
      <c r="B33" s="77"/>
      <c r="C33" s="84">
        <v>750000</v>
      </c>
      <c r="D33" s="84"/>
      <c r="E33" s="84">
        <v>140116317750</v>
      </c>
      <c r="F33" s="84"/>
      <c r="G33" s="84">
        <v>127286428955</v>
      </c>
      <c r="H33" s="84"/>
      <c r="I33" s="84">
        <f t="shared" si="1"/>
        <v>12829888795</v>
      </c>
      <c r="J33" s="84"/>
      <c r="K33" s="84">
        <v>750000</v>
      </c>
      <c r="L33" s="84"/>
      <c r="M33" s="84">
        <v>140116317750</v>
      </c>
      <c r="N33" s="84"/>
      <c r="O33" s="84">
        <v>127286428955</v>
      </c>
      <c r="P33" s="84"/>
      <c r="Q33" s="84">
        <v>12829888795</v>
      </c>
      <c r="S33" s="57">
        <f t="shared" si="0"/>
        <v>0</v>
      </c>
      <c r="T33" s="58"/>
    </row>
    <row r="34" spans="1:20" ht="34.5" customHeight="1" thickBot="1">
      <c r="A34" s="104"/>
      <c r="B34" s="104"/>
      <c r="C34" s="105"/>
      <c r="D34" s="104"/>
      <c r="E34" s="106">
        <f>SUM(E9:E33)</f>
        <v>4500756810683</v>
      </c>
      <c r="F34" s="104"/>
      <c r="G34" s="106">
        <f>SUM(G9:G33)</f>
        <v>3933842825428</v>
      </c>
      <c r="H34" s="104"/>
      <c r="I34" s="106">
        <f>SUM(I9:I33)</f>
        <v>566913985255</v>
      </c>
      <c r="J34" s="104"/>
      <c r="K34" s="105"/>
      <c r="L34" s="104"/>
      <c r="M34" s="106">
        <f>SUM(M9:M33)</f>
        <v>4500756810683</v>
      </c>
      <c r="N34" s="104"/>
      <c r="O34" s="106">
        <f>SUM(O9:O33)</f>
        <v>3933842825428</v>
      </c>
      <c r="P34" s="104"/>
      <c r="Q34" s="106">
        <f>SUM(Q9:Q33)</f>
        <v>566913985255</v>
      </c>
    </row>
    <row r="35" spans="1:20" ht="28.5" thickTop="1">
      <c r="C35" s="107"/>
      <c r="I35" s="108"/>
      <c r="K35" s="107"/>
      <c r="M35" s="108"/>
    </row>
    <row r="36" spans="1:20" s="39" customFormat="1">
      <c r="I36" s="39">
        <v>566913985255</v>
      </c>
      <c r="Q36" s="39">
        <v>566913985255</v>
      </c>
    </row>
    <row r="37" spans="1:20" s="39" customFormat="1">
      <c r="I37" s="39">
        <f>I34-I36</f>
        <v>0</v>
      </c>
      <c r="Q37" s="39">
        <f>Q34-Q36</f>
        <v>0</v>
      </c>
    </row>
    <row r="38" spans="1:20" s="39" customFormat="1"/>
    <row r="39" spans="1:20" s="39" customFormat="1"/>
    <row r="40" spans="1:20" s="39" customFormat="1"/>
    <row r="41" spans="1:20" s="39" customFormat="1"/>
    <row r="42" spans="1:20" s="39" customFormat="1"/>
    <row r="43" spans="1:20" ht="36.75">
      <c r="E43" s="83"/>
      <c r="F43" s="77"/>
      <c r="G43" s="83"/>
      <c r="I43" s="109"/>
    </row>
    <row r="44" spans="1:20" ht="36.75">
      <c r="A44" s="104"/>
      <c r="B44" s="104"/>
      <c r="C44" s="105"/>
      <c r="D44" s="104"/>
      <c r="E44" s="104"/>
      <c r="F44" s="104"/>
      <c r="G44" s="104"/>
      <c r="H44" s="104"/>
      <c r="I44" s="109"/>
      <c r="J44" s="104"/>
      <c r="K44" s="105"/>
      <c r="L44" s="104"/>
      <c r="M44" s="104"/>
      <c r="N44" s="104"/>
      <c r="O44" s="104"/>
      <c r="P44" s="104"/>
    </row>
    <row r="45" spans="1:20" ht="36.75">
      <c r="A45" s="104"/>
      <c r="B45" s="104"/>
      <c r="C45" s="105"/>
      <c r="D45" s="104"/>
      <c r="E45" s="83"/>
      <c r="F45" s="77"/>
      <c r="G45" s="83"/>
      <c r="H45" s="77"/>
      <c r="I45" s="109"/>
      <c r="J45" s="104"/>
      <c r="K45" s="105"/>
      <c r="L45" s="104"/>
      <c r="M45" s="104"/>
      <c r="N45" s="104"/>
      <c r="O45" s="104"/>
      <c r="P45" s="104"/>
    </row>
    <row r="46" spans="1:20">
      <c r="E46" s="83"/>
      <c r="F46" s="77"/>
      <c r="G46" s="83"/>
      <c r="H46" s="77"/>
      <c r="I46" s="83"/>
    </row>
    <row r="47" spans="1:20" ht="33.75">
      <c r="A47" s="104"/>
      <c r="B47" s="104"/>
      <c r="C47" s="105"/>
      <c r="D47" s="104"/>
      <c r="E47" s="104"/>
      <c r="F47" s="104"/>
      <c r="G47" s="84"/>
      <c r="H47" s="104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20" ht="33.75">
      <c r="G48" s="84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1:17" ht="33.75">
      <c r="A49" s="104"/>
      <c r="B49" s="104"/>
      <c r="C49" s="105"/>
      <c r="D49" s="104"/>
      <c r="E49" s="104"/>
      <c r="F49" s="104"/>
      <c r="G49" s="84"/>
      <c r="H49" s="104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1:17" ht="33.75">
      <c r="A50" s="104"/>
      <c r="B50" s="104"/>
      <c r="C50" s="105"/>
      <c r="D50" s="104"/>
      <c r="E50" s="104"/>
      <c r="F50" s="104"/>
      <c r="G50" s="84"/>
      <c r="H50" s="104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1:17" ht="33.75">
      <c r="A51" s="104"/>
      <c r="B51" s="104"/>
      <c r="C51" s="105"/>
      <c r="D51" s="104"/>
      <c r="E51" s="104"/>
      <c r="F51" s="104"/>
      <c r="G51" s="104"/>
      <c r="H51" s="104"/>
      <c r="I51" s="111"/>
      <c r="J51" s="110"/>
      <c r="K51" s="110"/>
      <c r="L51" s="110"/>
      <c r="M51" s="110"/>
      <c r="N51" s="110"/>
      <c r="O51" s="110"/>
      <c r="P51" s="110"/>
      <c r="Q51" s="111"/>
    </row>
    <row r="52" spans="1:17">
      <c r="A52" s="104"/>
      <c r="B52" s="104"/>
      <c r="C52" s="105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  <row r="53" spans="1:17">
      <c r="A53" s="104"/>
      <c r="B53" s="104"/>
      <c r="C53" s="105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</row>
    <row r="54" spans="1:17">
      <c r="A54" s="104"/>
      <c r="B54" s="104"/>
      <c r="C54" s="105"/>
      <c r="D54" s="104"/>
      <c r="E54" s="104"/>
      <c r="F54" s="104"/>
      <c r="G54" s="104"/>
      <c r="H54" s="104"/>
      <c r="I54" s="104"/>
      <c r="J54" s="104"/>
      <c r="K54" s="105"/>
      <c r="L54" s="104"/>
      <c r="M54" s="104"/>
      <c r="N54" s="104"/>
      <c r="O54" s="104"/>
      <c r="P54" s="104"/>
    </row>
    <row r="55" spans="1:17" ht="30">
      <c r="C55" s="112"/>
      <c r="E55" s="113"/>
      <c r="G55" s="113"/>
      <c r="I55" s="114"/>
      <c r="K55" s="112"/>
      <c r="M55" s="113"/>
      <c r="O55" s="113"/>
      <c r="Q55" s="40"/>
    </row>
    <row r="56" spans="1:17">
      <c r="A56" s="104"/>
      <c r="B56" s="104"/>
      <c r="C56" s="105"/>
      <c r="D56" s="104"/>
      <c r="E56" s="104"/>
      <c r="F56" s="104"/>
      <c r="G56" s="104"/>
      <c r="H56" s="104"/>
      <c r="I56" s="104"/>
      <c r="J56" s="104"/>
      <c r="K56" s="105"/>
      <c r="L56" s="104"/>
      <c r="M56" s="104"/>
      <c r="N56" s="104"/>
      <c r="O56" s="104"/>
      <c r="P56" s="104"/>
    </row>
    <row r="57" spans="1:17">
      <c r="A57" s="104"/>
      <c r="B57" s="104"/>
      <c r="C57" s="105"/>
      <c r="D57" s="104"/>
      <c r="E57" s="104"/>
      <c r="F57" s="104"/>
      <c r="G57" s="104"/>
      <c r="H57" s="104"/>
      <c r="I57" s="104"/>
      <c r="J57" s="104"/>
      <c r="K57" s="105"/>
      <c r="L57" s="104"/>
      <c r="M57" s="104"/>
      <c r="N57" s="104"/>
      <c r="O57" s="104"/>
      <c r="P57" s="104"/>
    </row>
    <row r="58" spans="1:17">
      <c r="A58" s="104"/>
      <c r="B58" s="104"/>
      <c r="C58" s="105"/>
      <c r="D58" s="104"/>
      <c r="E58" s="104"/>
      <c r="F58" s="104"/>
      <c r="G58" s="104"/>
      <c r="H58" s="104"/>
      <c r="I58" s="104"/>
      <c r="J58" s="104"/>
      <c r="K58" s="105"/>
      <c r="L58" s="104"/>
      <c r="M58" s="104"/>
      <c r="N58" s="104"/>
      <c r="O58" s="104"/>
      <c r="P58" s="104"/>
    </row>
    <row r="59" spans="1:17">
      <c r="A59" s="104"/>
      <c r="B59" s="104"/>
      <c r="C59" s="105"/>
      <c r="D59" s="104"/>
      <c r="E59" s="104"/>
      <c r="F59" s="104"/>
      <c r="G59" s="104"/>
      <c r="H59" s="104"/>
      <c r="I59" s="104"/>
      <c r="J59" s="104"/>
      <c r="K59" s="105"/>
      <c r="L59" s="104"/>
      <c r="M59" s="104"/>
      <c r="N59" s="104"/>
      <c r="O59" s="104"/>
      <c r="P59" s="104"/>
    </row>
    <row r="60" spans="1:17">
      <c r="A60" s="104"/>
      <c r="B60" s="104"/>
      <c r="C60" s="105"/>
      <c r="D60" s="104"/>
      <c r="E60" s="104"/>
      <c r="F60" s="104"/>
      <c r="G60" s="104"/>
      <c r="H60" s="104"/>
      <c r="I60" s="104"/>
      <c r="J60" s="104"/>
      <c r="K60" s="105"/>
      <c r="L60" s="104"/>
      <c r="M60" s="104"/>
      <c r="N60" s="104"/>
      <c r="O60" s="104"/>
      <c r="P60" s="104"/>
    </row>
    <row r="61" spans="1:17">
      <c r="A61" s="104"/>
      <c r="B61" s="104"/>
      <c r="C61" s="105"/>
      <c r="D61" s="104"/>
      <c r="E61" s="104"/>
      <c r="F61" s="104"/>
      <c r="G61" s="104"/>
      <c r="H61" s="104"/>
      <c r="I61" s="104"/>
      <c r="J61" s="104"/>
      <c r="K61" s="105"/>
      <c r="L61" s="104"/>
      <c r="M61" s="104"/>
      <c r="N61" s="104"/>
      <c r="O61" s="104"/>
      <c r="P61" s="104"/>
    </row>
  </sheetData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58"/>
  <sheetViews>
    <sheetView rightToLeft="1" view="pageBreakPreview" topLeftCell="A13" zoomScale="40" zoomScaleNormal="100" zoomScaleSheetLayoutView="40" workbookViewId="0">
      <selection activeCell="O20" sqref="O20"/>
    </sheetView>
  </sheetViews>
  <sheetFormatPr defaultColWidth="9.140625" defaultRowHeight="27.75"/>
  <cols>
    <col min="1" max="1" width="74.140625" style="86" bestFit="1" customWidth="1"/>
    <col min="2" max="2" width="1" style="86" customWidth="1"/>
    <col min="3" max="3" width="39.140625" style="86" bestFit="1" customWidth="1"/>
    <col min="4" max="4" width="1" style="86" customWidth="1"/>
    <col min="5" max="5" width="45.5703125" style="86" bestFit="1" customWidth="1"/>
    <col min="6" max="6" width="1" style="86" customWidth="1"/>
    <col min="7" max="7" width="44.140625" style="86" bestFit="1" customWidth="1"/>
    <col min="8" max="8" width="1" style="86" customWidth="1"/>
    <col min="9" max="9" width="43.7109375" style="86" bestFit="1" customWidth="1"/>
    <col min="10" max="10" width="1" style="86" customWidth="1"/>
    <col min="11" max="11" width="22.28515625" style="128" customWidth="1"/>
    <col min="12" max="12" width="1" style="86" customWidth="1"/>
    <col min="13" max="13" width="44.140625" style="86" bestFit="1" customWidth="1"/>
    <col min="14" max="14" width="1" style="86" customWidth="1"/>
    <col min="15" max="15" width="44.42578125" style="86" bestFit="1" customWidth="1"/>
    <col min="16" max="16" width="1.5703125" style="86" customWidth="1"/>
    <col min="17" max="17" width="44" style="86" customWidth="1"/>
    <col min="18" max="18" width="1" style="86" customWidth="1"/>
    <col min="19" max="19" width="43.42578125" style="86" customWidth="1"/>
    <col min="20" max="20" width="1" style="86" customWidth="1"/>
    <col min="21" max="21" width="23.42578125" style="128" customWidth="1"/>
    <col min="22" max="22" width="1" style="86" customWidth="1"/>
    <col min="23" max="23" width="32.28515625" style="86" bestFit="1" customWidth="1"/>
    <col min="24" max="24" width="31.28515625" style="86" bestFit="1" customWidth="1"/>
    <col min="25" max="25" width="25.5703125" style="86" bestFit="1" customWidth="1"/>
    <col min="26" max="26" width="23" style="86" bestFit="1" customWidth="1"/>
    <col min="27" max="27" width="31.5703125" style="86" bestFit="1" customWidth="1"/>
    <col min="28" max="16384" width="9.140625" style="86"/>
  </cols>
  <sheetData>
    <row r="2" spans="1:24" s="122" customFormat="1" ht="78">
      <c r="A2" s="193" t="s">
        <v>67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</row>
    <row r="3" spans="1:24" s="122" customFormat="1" ht="78">
      <c r="A3" s="193" t="s">
        <v>29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</row>
    <row r="4" spans="1:24" s="122" customFormat="1" ht="78">
      <c r="A4" s="193" t="str">
        <f>'درآمد ناشی از فروش '!A4:Q4</f>
        <v>برای ماه منتهی به 1402/01/31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</row>
    <row r="5" spans="1:24" s="124" customFormat="1" ht="36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</row>
    <row r="6" spans="1:24" s="125" customFormat="1" ht="53.25">
      <c r="A6" s="196" t="s">
        <v>80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U6" s="126"/>
    </row>
    <row r="7" spans="1:24" ht="40.5">
      <c r="A7" s="153"/>
      <c r="B7" s="153"/>
      <c r="C7" s="153"/>
      <c r="D7" s="153"/>
      <c r="E7" s="153"/>
      <c r="F7" s="153"/>
      <c r="G7" s="153"/>
      <c r="H7" s="153"/>
      <c r="I7" s="127"/>
      <c r="J7" s="153"/>
      <c r="K7" s="48"/>
      <c r="L7" s="153"/>
      <c r="M7" s="153"/>
      <c r="N7" s="153"/>
      <c r="O7" s="153"/>
      <c r="P7" s="153"/>
      <c r="Q7" s="153"/>
      <c r="R7" s="153"/>
      <c r="S7" s="127"/>
    </row>
    <row r="8" spans="1:24" s="125" customFormat="1" ht="46.5" customHeight="1" thickBot="1">
      <c r="A8" s="194" t="s">
        <v>3</v>
      </c>
      <c r="C8" s="195" t="s">
        <v>126</v>
      </c>
      <c r="D8" s="195" t="s">
        <v>31</v>
      </c>
      <c r="E8" s="195" t="s">
        <v>31</v>
      </c>
      <c r="F8" s="195" t="s">
        <v>31</v>
      </c>
      <c r="G8" s="195" t="s">
        <v>31</v>
      </c>
      <c r="H8" s="195" t="s">
        <v>31</v>
      </c>
      <c r="I8" s="195" t="s">
        <v>31</v>
      </c>
      <c r="J8" s="195" t="s">
        <v>31</v>
      </c>
      <c r="K8" s="195" t="s">
        <v>31</v>
      </c>
      <c r="M8" s="195" t="s">
        <v>127</v>
      </c>
      <c r="N8" s="195" t="s">
        <v>32</v>
      </c>
      <c r="O8" s="195" t="s">
        <v>32</v>
      </c>
      <c r="P8" s="195" t="s">
        <v>32</v>
      </c>
      <c r="Q8" s="195" t="s">
        <v>32</v>
      </c>
      <c r="R8" s="195" t="s">
        <v>32</v>
      </c>
      <c r="S8" s="195" t="s">
        <v>32</v>
      </c>
      <c r="T8" s="195" t="s">
        <v>32</v>
      </c>
      <c r="U8" s="195" t="s">
        <v>32</v>
      </c>
    </row>
    <row r="9" spans="1:24" s="129" customFormat="1" ht="76.5" customHeight="1" thickBot="1">
      <c r="A9" s="195" t="s">
        <v>3</v>
      </c>
      <c r="C9" s="130" t="s">
        <v>49</v>
      </c>
      <c r="E9" s="130" t="s">
        <v>50</v>
      </c>
      <c r="G9" s="130" t="s">
        <v>51</v>
      </c>
      <c r="I9" s="130" t="s">
        <v>22</v>
      </c>
      <c r="K9" s="130" t="s">
        <v>52</v>
      </c>
      <c r="M9" s="130" t="s">
        <v>49</v>
      </c>
      <c r="O9" s="130" t="s">
        <v>50</v>
      </c>
      <c r="Q9" s="130" t="s">
        <v>51</v>
      </c>
      <c r="S9" s="130" t="s">
        <v>22</v>
      </c>
      <c r="U9" s="130" t="s">
        <v>52</v>
      </c>
    </row>
    <row r="10" spans="1:24" s="132" customFormat="1" ht="51" customHeight="1">
      <c r="A10" s="131" t="s">
        <v>110</v>
      </c>
      <c r="C10" s="133">
        <v>0</v>
      </c>
      <c r="D10" s="133"/>
      <c r="E10" s="133">
        <v>54002367442</v>
      </c>
      <c r="F10" s="133"/>
      <c r="G10" s="133">
        <v>8197375695</v>
      </c>
      <c r="H10" s="133"/>
      <c r="I10" s="133">
        <v>62199743137</v>
      </c>
      <c r="K10" s="134" t="s">
        <v>136</v>
      </c>
      <c r="M10" s="133">
        <v>0</v>
      </c>
      <c r="N10" s="133"/>
      <c r="O10" s="133">
        <v>54002367442</v>
      </c>
      <c r="P10" s="133"/>
      <c r="Q10" s="133">
        <v>8197375695</v>
      </c>
      <c r="R10" s="133"/>
      <c r="S10" s="133">
        <v>62199743137</v>
      </c>
      <c r="U10" s="134">
        <f>S10/'جمع درآمدها'!$E$13</f>
        <v>9.9309117264482702E-2</v>
      </c>
      <c r="W10" s="135"/>
      <c r="X10" s="135"/>
    </row>
    <row r="11" spans="1:24" s="132" customFormat="1" ht="51" customHeight="1">
      <c r="A11" s="131" t="s">
        <v>106</v>
      </c>
      <c r="C11" s="133">
        <v>0</v>
      </c>
      <c r="D11" s="133"/>
      <c r="E11" s="133">
        <v>16266149495</v>
      </c>
      <c r="F11" s="133"/>
      <c r="G11" s="133">
        <v>3043823299</v>
      </c>
      <c r="H11" s="133"/>
      <c r="I11" s="133">
        <v>19309972794</v>
      </c>
      <c r="K11" s="134" t="s">
        <v>137</v>
      </c>
      <c r="M11" s="133">
        <v>0</v>
      </c>
      <c r="N11" s="133"/>
      <c r="O11" s="133">
        <v>16266149495</v>
      </c>
      <c r="P11" s="133"/>
      <c r="Q11" s="133">
        <v>3043823299</v>
      </c>
      <c r="R11" s="133"/>
      <c r="S11" s="133">
        <v>19309972794</v>
      </c>
      <c r="U11" s="134">
        <f>S11/'جمع درآمدها'!$E$13</f>
        <v>3.0830615302534649E-2</v>
      </c>
      <c r="W11" s="135"/>
      <c r="X11" s="135"/>
    </row>
    <row r="12" spans="1:24" s="132" customFormat="1" ht="51" customHeight="1">
      <c r="A12" s="131" t="s">
        <v>120</v>
      </c>
      <c r="C12" s="133">
        <v>0</v>
      </c>
      <c r="D12" s="133"/>
      <c r="E12" s="133">
        <v>10437524956</v>
      </c>
      <c r="F12" s="133"/>
      <c r="G12" s="133">
        <v>1970252245</v>
      </c>
      <c r="H12" s="133"/>
      <c r="I12" s="133">
        <v>12407777201</v>
      </c>
      <c r="K12" s="134" t="s">
        <v>138</v>
      </c>
      <c r="M12" s="133">
        <v>0</v>
      </c>
      <c r="N12" s="133"/>
      <c r="O12" s="133">
        <v>10437524956</v>
      </c>
      <c r="P12" s="133"/>
      <c r="Q12" s="133">
        <v>1970252245</v>
      </c>
      <c r="R12" s="133"/>
      <c r="S12" s="133">
        <v>12407777201</v>
      </c>
      <c r="U12" s="134">
        <f>S12/'جمع درآمدها'!$E$13</f>
        <v>1.9810458032465682E-2</v>
      </c>
      <c r="W12" s="135"/>
      <c r="X12" s="135"/>
    </row>
    <row r="13" spans="1:24" s="132" customFormat="1" ht="51" customHeight="1">
      <c r="A13" s="131" t="s">
        <v>87</v>
      </c>
      <c r="C13" s="133">
        <v>28188967136</v>
      </c>
      <c r="D13" s="133"/>
      <c r="E13" s="133">
        <v>26048744625</v>
      </c>
      <c r="F13" s="133"/>
      <c r="G13" s="133">
        <v>2274477700</v>
      </c>
      <c r="H13" s="133"/>
      <c r="I13" s="133">
        <v>56512189461</v>
      </c>
      <c r="K13" s="134" t="s">
        <v>139</v>
      </c>
      <c r="M13" s="133">
        <v>28188967136</v>
      </c>
      <c r="N13" s="133"/>
      <c r="O13" s="133">
        <v>26048744625</v>
      </c>
      <c r="P13" s="133"/>
      <c r="Q13" s="133">
        <v>2274477700</v>
      </c>
      <c r="R13" s="133"/>
      <c r="S13" s="133">
        <v>56512189461</v>
      </c>
      <c r="U13" s="134">
        <f>S13/'جمع درآمدها'!$E$13</f>
        <v>9.0228276951141717E-2</v>
      </c>
      <c r="W13" s="135"/>
      <c r="X13" s="135"/>
    </row>
    <row r="14" spans="1:24" s="132" customFormat="1" ht="51" customHeight="1">
      <c r="A14" s="131" t="s">
        <v>91</v>
      </c>
      <c r="C14" s="133">
        <v>0</v>
      </c>
      <c r="D14" s="133"/>
      <c r="E14" s="133">
        <v>-921647769</v>
      </c>
      <c r="F14" s="133"/>
      <c r="G14" s="133">
        <v>-2518269078</v>
      </c>
      <c r="H14" s="133"/>
      <c r="I14" s="133">
        <v>-3439916847</v>
      </c>
      <c r="K14" s="134" t="s">
        <v>140</v>
      </c>
      <c r="M14" s="133">
        <v>0</v>
      </c>
      <c r="N14" s="133"/>
      <c r="O14" s="133">
        <v>-921647769</v>
      </c>
      <c r="P14" s="133"/>
      <c r="Q14" s="133">
        <v>-2518269078</v>
      </c>
      <c r="R14" s="133"/>
      <c r="S14" s="133">
        <v>-3439916847</v>
      </c>
      <c r="U14" s="134">
        <f>S14/'جمع درآمدها'!$E$13</f>
        <v>-5.4922269499788371E-3</v>
      </c>
      <c r="W14" s="135"/>
      <c r="X14" s="135"/>
    </row>
    <row r="15" spans="1:24" s="132" customFormat="1" ht="51" customHeight="1">
      <c r="A15" s="131" t="s">
        <v>88</v>
      </c>
      <c r="C15" s="133">
        <v>0</v>
      </c>
      <c r="D15" s="133"/>
      <c r="E15" s="133">
        <v>18682186716</v>
      </c>
      <c r="F15" s="133"/>
      <c r="G15" s="133">
        <v>9187052396</v>
      </c>
      <c r="H15" s="133"/>
      <c r="I15" s="133">
        <v>27869239112</v>
      </c>
      <c r="K15" s="134" t="s">
        <v>141</v>
      </c>
      <c r="M15" s="133">
        <v>0</v>
      </c>
      <c r="N15" s="133"/>
      <c r="O15" s="133">
        <v>18682186716</v>
      </c>
      <c r="P15" s="133"/>
      <c r="Q15" s="133">
        <v>9187052396</v>
      </c>
      <c r="R15" s="133"/>
      <c r="S15" s="133">
        <v>27869239112</v>
      </c>
      <c r="U15" s="134">
        <f>S15/'جمع درآمدها'!$E$13</f>
        <v>4.4496478529654021E-2</v>
      </c>
      <c r="W15" s="135"/>
      <c r="X15" s="135"/>
    </row>
    <row r="16" spans="1:24" s="132" customFormat="1" ht="51" customHeight="1">
      <c r="A16" s="131" t="s">
        <v>99</v>
      </c>
      <c r="C16" s="133">
        <v>0</v>
      </c>
      <c r="D16" s="133"/>
      <c r="E16" s="133">
        <v>27610701829</v>
      </c>
      <c r="F16" s="133"/>
      <c r="G16" s="133">
        <v>1071863</v>
      </c>
      <c r="H16" s="133"/>
      <c r="I16" s="133">
        <v>27611773692</v>
      </c>
      <c r="K16" s="134" t="s">
        <v>142</v>
      </c>
      <c r="M16" s="133">
        <v>0</v>
      </c>
      <c r="N16" s="133"/>
      <c r="O16" s="133">
        <v>27610701829</v>
      </c>
      <c r="P16" s="133"/>
      <c r="Q16" s="133">
        <v>1071863</v>
      </c>
      <c r="R16" s="133"/>
      <c r="S16" s="133">
        <v>27611773692</v>
      </c>
      <c r="U16" s="134">
        <f>S16/'جمع درآمدها'!$E$13</f>
        <v>4.4085405070234548E-2</v>
      </c>
      <c r="W16" s="135"/>
      <c r="X16" s="135"/>
    </row>
    <row r="17" spans="1:24" s="132" customFormat="1" ht="51" customHeight="1">
      <c r="A17" s="131" t="s">
        <v>119</v>
      </c>
      <c r="C17" s="133">
        <v>0</v>
      </c>
      <c r="D17" s="133"/>
      <c r="E17" s="133">
        <v>0</v>
      </c>
      <c r="F17" s="133"/>
      <c r="G17" s="133">
        <v>6919838686</v>
      </c>
      <c r="H17" s="133"/>
      <c r="I17" s="133">
        <v>6919838686</v>
      </c>
      <c r="K17" s="134" t="s">
        <v>143</v>
      </c>
      <c r="M17" s="133">
        <v>0</v>
      </c>
      <c r="N17" s="133"/>
      <c r="O17" s="133">
        <v>0</v>
      </c>
      <c r="P17" s="133"/>
      <c r="Q17" s="133">
        <v>6919838686</v>
      </c>
      <c r="R17" s="133"/>
      <c r="S17" s="133">
        <v>6919838686</v>
      </c>
      <c r="U17" s="134">
        <f>S17/'جمع درآمدها'!$E$13</f>
        <v>1.1048326518096018E-2</v>
      </c>
      <c r="W17" s="135"/>
      <c r="X17" s="135"/>
    </row>
    <row r="18" spans="1:24" s="132" customFormat="1" ht="51" customHeight="1">
      <c r="A18" s="131" t="s">
        <v>122</v>
      </c>
      <c r="C18" s="133">
        <v>0</v>
      </c>
      <c r="D18" s="133"/>
      <c r="E18" s="133">
        <v>14774119129</v>
      </c>
      <c r="F18" s="133"/>
      <c r="G18" s="133">
        <v>0</v>
      </c>
      <c r="H18" s="133"/>
      <c r="I18" s="133">
        <v>14774119129</v>
      </c>
      <c r="K18" s="134" t="s">
        <v>144</v>
      </c>
      <c r="M18" s="133">
        <v>0</v>
      </c>
      <c r="N18" s="133"/>
      <c r="O18" s="133">
        <v>14774119129</v>
      </c>
      <c r="P18" s="133"/>
      <c r="Q18" s="133">
        <v>0</v>
      </c>
      <c r="R18" s="133"/>
      <c r="S18" s="133">
        <v>14774119129</v>
      </c>
      <c r="U18" s="134">
        <f>S18/'جمع درآمدها'!$E$13</f>
        <v>2.3588597879410211E-2</v>
      </c>
      <c r="W18" s="135"/>
      <c r="X18" s="135"/>
    </row>
    <row r="19" spans="1:24" s="132" customFormat="1" ht="51" customHeight="1">
      <c r="A19" s="131" t="s">
        <v>96</v>
      </c>
      <c r="C19" s="133">
        <v>0</v>
      </c>
      <c r="D19" s="133"/>
      <c r="E19" s="133">
        <v>15614537400</v>
      </c>
      <c r="F19" s="133"/>
      <c r="G19" s="133">
        <v>0</v>
      </c>
      <c r="H19" s="133"/>
      <c r="I19" s="133">
        <v>15614537400</v>
      </c>
      <c r="K19" s="134" t="s">
        <v>145</v>
      </c>
      <c r="M19" s="133">
        <v>0</v>
      </c>
      <c r="N19" s="133"/>
      <c r="O19" s="133">
        <v>15614537400</v>
      </c>
      <c r="P19" s="133"/>
      <c r="Q19" s="133">
        <v>0</v>
      </c>
      <c r="R19" s="133"/>
      <c r="S19" s="133">
        <v>15614537400</v>
      </c>
      <c r="U19" s="134">
        <f>S19/'جمع درآمدها'!$E$13</f>
        <v>2.4930423302099221E-2</v>
      </c>
      <c r="W19" s="135"/>
      <c r="X19" s="135"/>
    </row>
    <row r="20" spans="1:24" s="132" customFormat="1" ht="51" customHeight="1">
      <c r="A20" s="131" t="s">
        <v>131</v>
      </c>
      <c r="C20" s="133">
        <v>0</v>
      </c>
      <c r="D20" s="133"/>
      <c r="E20" s="133">
        <v>-681948100</v>
      </c>
      <c r="F20" s="133"/>
      <c r="G20" s="133">
        <v>0</v>
      </c>
      <c r="H20" s="133"/>
      <c r="I20" s="133">
        <v>-681948099</v>
      </c>
      <c r="K20" s="134" t="s">
        <v>146</v>
      </c>
      <c r="M20" s="133">
        <v>0</v>
      </c>
      <c r="N20" s="133"/>
      <c r="O20" s="133">
        <v>-681948100</v>
      </c>
      <c r="P20" s="133"/>
      <c r="Q20" s="133">
        <v>0</v>
      </c>
      <c r="R20" s="133"/>
      <c r="S20" s="133">
        <v>-681948099</v>
      </c>
      <c r="U20" s="134">
        <f>S20/'جمع درآمدها'!$E$13</f>
        <v>-1.0888093795293522E-3</v>
      </c>
      <c r="W20" s="135"/>
      <c r="X20" s="135"/>
    </row>
    <row r="21" spans="1:24" s="132" customFormat="1" ht="51" customHeight="1">
      <c r="A21" s="131" t="s">
        <v>113</v>
      </c>
      <c r="C21" s="133">
        <v>0</v>
      </c>
      <c r="D21" s="133"/>
      <c r="E21" s="133">
        <v>11469608542</v>
      </c>
      <c r="F21" s="133"/>
      <c r="G21" s="133">
        <v>0</v>
      </c>
      <c r="H21" s="133"/>
      <c r="I21" s="133">
        <v>11469608542</v>
      </c>
      <c r="K21" s="134" t="s">
        <v>147</v>
      </c>
      <c r="M21" s="133">
        <v>0</v>
      </c>
      <c r="N21" s="133"/>
      <c r="O21" s="133">
        <v>11469608542</v>
      </c>
      <c r="P21" s="133"/>
      <c r="Q21" s="133">
        <v>0</v>
      </c>
      <c r="R21" s="133"/>
      <c r="S21" s="133">
        <v>11469608542</v>
      </c>
      <c r="U21" s="134">
        <f>S21/'جمع درآمدها'!$E$13</f>
        <v>1.8312562757154309E-2</v>
      </c>
      <c r="W21" s="135"/>
      <c r="X21" s="135"/>
    </row>
    <row r="22" spans="1:24" s="132" customFormat="1" ht="51" customHeight="1">
      <c r="A22" s="131" t="s">
        <v>85</v>
      </c>
      <c r="C22" s="133">
        <v>0</v>
      </c>
      <c r="D22" s="133"/>
      <c r="E22" s="133">
        <v>41690763196</v>
      </c>
      <c r="F22" s="133"/>
      <c r="G22" s="133">
        <v>0</v>
      </c>
      <c r="H22" s="133"/>
      <c r="I22" s="133">
        <v>41690763196</v>
      </c>
      <c r="K22" s="134" t="s">
        <v>148</v>
      </c>
      <c r="M22" s="133">
        <v>0</v>
      </c>
      <c r="N22" s="133"/>
      <c r="O22" s="133">
        <v>41690763196</v>
      </c>
      <c r="P22" s="133"/>
      <c r="Q22" s="133">
        <v>0</v>
      </c>
      <c r="R22" s="133"/>
      <c r="S22" s="133">
        <v>41690763196</v>
      </c>
      <c r="U22" s="134">
        <f>S22/'جمع درآمدها'!$E$13</f>
        <v>6.6564147732219012E-2</v>
      </c>
      <c r="W22" s="135"/>
      <c r="X22" s="135"/>
    </row>
    <row r="23" spans="1:24" s="132" customFormat="1" ht="51" customHeight="1">
      <c r="A23" s="131" t="s">
        <v>135</v>
      </c>
      <c r="C23" s="133">
        <v>0</v>
      </c>
      <c r="D23" s="133"/>
      <c r="E23" s="133">
        <v>34810884227</v>
      </c>
      <c r="F23" s="133"/>
      <c r="G23" s="133">
        <v>0</v>
      </c>
      <c r="H23" s="133"/>
      <c r="I23" s="133">
        <v>34810884227</v>
      </c>
      <c r="K23" s="134" t="s">
        <v>149</v>
      </c>
      <c r="M23" s="133">
        <v>0</v>
      </c>
      <c r="N23" s="133"/>
      <c r="O23" s="133">
        <v>34810884227</v>
      </c>
      <c r="P23" s="133"/>
      <c r="Q23" s="133">
        <v>0</v>
      </c>
      <c r="R23" s="133"/>
      <c r="S23" s="133">
        <v>34810884227</v>
      </c>
      <c r="U23" s="134">
        <f>S23/'جمع درآمدها'!$E$13</f>
        <v>5.5579621545463073E-2</v>
      </c>
      <c r="W23" s="135"/>
      <c r="X23" s="135"/>
    </row>
    <row r="24" spans="1:24" s="132" customFormat="1" ht="51" customHeight="1">
      <c r="A24" s="131" t="s">
        <v>108</v>
      </c>
      <c r="C24" s="133">
        <v>0</v>
      </c>
      <c r="D24" s="133"/>
      <c r="E24" s="133">
        <v>76566080975</v>
      </c>
      <c r="F24" s="133"/>
      <c r="G24" s="133">
        <v>0</v>
      </c>
      <c r="H24" s="133"/>
      <c r="I24" s="133">
        <v>76566080975</v>
      </c>
      <c r="K24" s="134" t="s">
        <v>150</v>
      </c>
      <c r="M24" s="133">
        <v>0</v>
      </c>
      <c r="N24" s="133"/>
      <c r="O24" s="133">
        <v>76566080975</v>
      </c>
      <c r="P24" s="133"/>
      <c r="Q24" s="133">
        <v>0</v>
      </c>
      <c r="R24" s="133"/>
      <c r="S24" s="133">
        <v>76566080975</v>
      </c>
      <c r="U24" s="134">
        <f>S24/'جمع درآمدها'!$E$13</f>
        <v>0.12224664493035546</v>
      </c>
      <c r="W24" s="135"/>
      <c r="X24" s="135"/>
    </row>
    <row r="25" spans="1:24" s="132" customFormat="1" ht="51" customHeight="1">
      <c r="A25" s="131" t="s">
        <v>134</v>
      </c>
      <c r="C25" s="133">
        <v>0</v>
      </c>
      <c r="D25" s="133"/>
      <c r="E25" s="133">
        <v>3089071833</v>
      </c>
      <c r="F25" s="133"/>
      <c r="G25" s="133">
        <v>0</v>
      </c>
      <c r="H25" s="133"/>
      <c r="I25" s="133">
        <v>3089071833</v>
      </c>
      <c r="K25" s="134" t="s">
        <v>151</v>
      </c>
      <c r="M25" s="133">
        <v>0</v>
      </c>
      <c r="N25" s="133"/>
      <c r="O25" s="133">
        <v>3089071833</v>
      </c>
      <c r="P25" s="133"/>
      <c r="Q25" s="133">
        <v>0</v>
      </c>
      <c r="R25" s="133"/>
      <c r="S25" s="133">
        <v>3089071833</v>
      </c>
      <c r="U25" s="134">
        <f>S25/'جمع درآمدها'!$E$13</f>
        <v>4.9320621184257146E-3</v>
      </c>
      <c r="W25" s="135"/>
      <c r="X25" s="135"/>
    </row>
    <row r="26" spans="1:24" s="132" customFormat="1" ht="51" customHeight="1">
      <c r="A26" s="131" t="s">
        <v>90</v>
      </c>
      <c r="C26" s="133">
        <v>0</v>
      </c>
      <c r="D26" s="133"/>
      <c r="E26" s="133">
        <v>24455923552</v>
      </c>
      <c r="F26" s="133"/>
      <c r="G26" s="133">
        <v>0</v>
      </c>
      <c r="H26" s="133"/>
      <c r="I26" s="133">
        <v>24455923552</v>
      </c>
      <c r="K26" s="134" t="s">
        <v>152</v>
      </c>
      <c r="M26" s="133">
        <v>0</v>
      </c>
      <c r="N26" s="133"/>
      <c r="O26" s="133">
        <v>24455923552</v>
      </c>
      <c r="P26" s="133"/>
      <c r="Q26" s="133">
        <v>0</v>
      </c>
      <c r="R26" s="133"/>
      <c r="S26" s="133">
        <v>24455923552</v>
      </c>
      <c r="U26" s="134">
        <f>S26/'جمع درآمدها'!$E$13</f>
        <v>3.9046723625327379E-2</v>
      </c>
      <c r="W26" s="135"/>
      <c r="X26" s="135"/>
    </row>
    <row r="27" spans="1:24" s="132" customFormat="1" ht="51" customHeight="1">
      <c r="A27" s="131" t="s">
        <v>109</v>
      </c>
      <c r="C27" s="133">
        <v>0</v>
      </c>
      <c r="D27" s="133"/>
      <c r="E27" s="133">
        <v>21312432000</v>
      </c>
      <c r="F27" s="133"/>
      <c r="G27" s="133">
        <v>0</v>
      </c>
      <c r="H27" s="133"/>
      <c r="I27" s="133">
        <v>21312432000</v>
      </c>
      <c r="K27" s="134" t="s">
        <v>153</v>
      </c>
      <c r="M27" s="133">
        <v>0</v>
      </c>
      <c r="N27" s="133"/>
      <c r="O27" s="133">
        <v>21312432000</v>
      </c>
      <c r="P27" s="133"/>
      <c r="Q27" s="133">
        <v>0</v>
      </c>
      <c r="R27" s="133"/>
      <c r="S27" s="133">
        <v>21312432000</v>
      </c>
      <c r="U27" s="134">
        <f>S27/'جمع درآمدها'!$E$13</f>
        <v>3.4027774102177694E-2</v>
      </c>
      <c r="W27" s="135"/>
      <c r="X27" s="135"/>
    </row>
    <row r="28" spans="1:24" s="132" customFormat="1" ht="51" customHeight="1">
      <c r="A28" s="131" t="s">
        <v>89</v>
      </c>
      <c r="C28" s="133">
        <v>0</v>
      </c>
      <c r="D28" s="133"/>
      <c r="E28" s="133">
        <v>85629982506</v>
      </c>
      <c r="F28" s="133"/>
      <c r="G28" s="133">
        <v>0</v>
      </c>
      <c r="H28" s="133"/>
      <c r="I28" s="133">
        <v>85629982506</v>
      </c>
      <c r="K28" s="134" t="s">
        <v>154</v>
      </c>
      <c r="M28" s="133">
        <v>0</v>
      </c>
      <c r="N28" s="133"/>
      <c r="O28" s="133">
        <v>85629982506</v>
      </c>
      <c r="P28" s="133"/>
      <c r="Q28" s="133">
        <v>0</v>
      </c>
      <c r="R28" s="133"/>
      <c r="S28" s="133">
        <v>85629982506</v>
      </c>
      <c r="U28" s="134">
        <f>S28/'جمع درآمدها'!$E$13</f>
        <v>0.1367182169115001</v>
      </c>
      <c r="W28" s="135"/>
      <c r="X28" s="135"/>
    </row>
    <row r="29" spans="1:24" s="132" customFormat="1" ht="51" customHeight="1">
      <c r="A29" s="131" t="s">
        <v>132</v>
      </c>
      <c r="C29" s="133">
        <v>0</v>
      </c>
      <c r="D29" s="133"/>
      <c r="E29" s="133">
        <v>-566060364</v>
      </c>
      <c r="F29" s="133"/>
      <c r="G29" s="133">
        <v>0</v>
      </c>
      <c r="H29" s="133"/>
      <c r="I29" s="133">
        <v>-566060364</v>
      </c>
      <c r="K29" s="126" t="s">
        <v>155</v>
      </c>
      <c r="M29" s="133">
        <v>0</v>
      </c>
      <c r="N29" s="133"/>
      <c r="O29" s="133">
        <v>-566060364</v>
      </c>
      <c r="P29" s="133"/>
      <c r="Q29" s="133">
        <v>0</v>
      </c>
      <c r="R29" s="133"/>
      <c r="S29" s="133">
        <v>-566060364</v>
      </c>
      <c r="U29" s="126">
        <f>S31/'جمع درآمدها'!$E$13</f>
        <v>1.390313904547932E-2</v>
      </c>
      <c r="W29" s="135"/>
      <c r="X29" s="135"/>
    </row>
    <row r="30" spans="1:24" s="132" customFormat="1" ht="51" customHeight="1">
      <c r="A30" s="131" t="s">
        <v>86</v>
      </c>
      <c r="C30" s="133">
        <v>0</v>
      </c>
      <c r="D30" s="133"/>
      <c r="E30" s="133">
        <v>18638437500</v>
      </c>
      <c r="F30" s="133"/>
      <c r="G30" s="133">
        <v>0</v>
      </c>
      <c r="H30" s="133"/>
      <c r="I30" s="133">
        <v>18638437500</v>
      </c>
      <c r="K30" s="134" t="s">
        <v>156</v>
      </c>
      <c r="M30" s="133">
        <v>0</v>
      </c>
      <c r="N30" s="133"/>
      <c r="O30" s="133">
        <v>18638437500</v>
      </c>
      <c r="P30" s="133"/>
      <c r="Q30" s="133">
        <v>0</v>
      </c>
      <c r="R30" s="133"/>
      <c r="S30" s="133">
        <v>18638437500</v>
      </c>
      <c r="U30" s="134">
        <f>S30/'جمع درآمدها'!$E$13</f>
        <v>2.9758431176111558E-2</v>
      </c>
      <c r="W30" s="135"/>
      <c r="X30" s="135"/>
    </row>
    <row r="31" spans="1:24" s="132" customFormat="1" ht="51" customHeight="1">
      <c r="A31" s="131" t="s">
        <v>112</v>
      </c>
      <c r="C31" s="133">
        <v>0</v>
      </c>
      <c r="D31" s="133"/>
      <c r="E31" s="133">
        <v>8707878000</v>
      </c>
      <c r="F31" s="133"/>
      <c r="G31" s="133">
        <v>0</v>
      </c>
      <c r="H31" s="133"/>
      <c r="I31" s="133">
        <v>8707878000</v>
      </c>
      <c r="K31" s="134" t="s">
        <v>157</v>
      </c>
      <c r="M31" s="133">
        <v>0</v>
      </c>
      <c r="N31" s="133"/>
      <c r="O31" s="133">
        <v>8707878000</v>
      </c>
      <c r="P31" s="133"/>
      <c r="Q31" s="133">
        <v>0</v>
      </c>
      <c r="R31" s="133"/>
      <c r="S31" s="133">
        <v>8707878000</v>
      </c>
      <c r="U31" s="134">
        <f>S31/'جمع درآمدها'!$E$13</f>
        <v>1.390313904547932E-2</v>
      </c>
      <c r="W31" s="135"/>
      <c r="X31" s="135"/>
    </row>
    <row r="32" spans="1:24" s="132" customFormat="1" ht="51" customHeight="1">
      <c r="A32" s="131" t="s">
        <v>111</v>
      </c>
      <c r="C32" s="133">
        <v>0</v>
      </c>
      <c r="D32" s="133"/>
      <c r="E32" s="133">
        <v>47097055349</v>
      </c>
      <c r="F32" s="133"/>
      <c r="G32" s="133">
        <v>0</v>
      </c>
      <c r="H32" s="133"/>
      <c r="I32" s="133">
        <v>47097055349</v>
      </c>
      <c r="K32" s="134" t="s">
        <v>158</v>
      </c>
      <c r="M32" s="133">
        <v>0</v>
      </c>
      <c r="N32" s="133"/>
      <c r="O32" s="133">
        <v>47097055349</v>
      </c>
      <c r="P32" s="133"/>
      <c r="Q32" s="133">
        <v>0</v>
      </c>
      <c r="R32" s="133"/>
      <c r="S32" s="133">
        <v>47097055349</v>
      </c>
      <c r="U32" s="134">
        <f>S32/'جمع درآمدها'!$E$13</f>
        <v>7.5195921342694802E-2</v>
      </c>
      <c r="W32" s="135"/>
      <c r="X32" s="135"/>
    </row>
    <row r="33" spans="1:27" s="132" customFormat="1" ht="51" customHeight="1">
      <c r="A33" s="131" t="s">
        <v>116</v>
      </c>
      <c r="C33" s="133">
        <v>0</v>
      </c>
      <c r="D33" s="133"/>
      <c r="E33" s="133">
        <v>0</v>
      </c>
      <c r="F33" s="133"/>
      <c r="G33" s="133">
        <v>0</v>
      </c>
      <c r="H33" s="133"/>
      <c r="I33" s="133">
        <v>0</v>
      </c>
      <c r="K33" s="134" t="s">
        <v>159</v>
      </c>
      <c r="M33" s="133">
        <v>0</v>
      </c>
      <c r="N33" s="133"/>
      <c r="O33" s="133">
        <v>0</v>
      </c>
      <c r="P33" s="133"/>
      <c r="Q33" s="133">
        <v>0</v>
      </c>
      <c r="R33" s="133"/>
      <c r="S33" s="133">
        <v>0</v>
      </c>
      <c r="U33" s="134">
        <f>S33/'جمع درآمدها'!$E$13</f>
        <v>0</v>
      </c>
      <c r="W33" s="135"/>
      <c r="X33" s="135"/>
    </row>
    <row r="34" spans="1:27" s="132" customFormat="1" ht="51" customHeight="1">
      <c r="A34" s="131" t="s">
        <v>133</v>
      </c>
      <c r="C34" s="133">
        <v>0</v>
      </c>
      <c r="D34" s="133"/>
      <c r="E34" s="133">
        <v>-650696579</v>
      </c>
      <c r="F34" s="133"/>
      <c r="G34" s="133">
        <v>0</v>
      </c>
      <c r="H34" s="133"/>
      <c r="I34" s="133">
        <v>-650696579</v>
      </c>
      <c r="K34" s="134" t="s">
        <v>160</v>
      </c>
      <c r="M34" s="133">
        <v>0</v>
      </c>
      <c r="N34" s="133"/>
      <c r="O34" s="133">
        <v>-650696579</v>
      </c>
      <c r="P34" s="133"/>
      <c r="Q34" s="133">
        <v>0</v>
      </c>
      <c r="R34" s="133"/>
      <c r="S34" s="133">
        <v>-650696579</v>
      </c>
      <c r="U34" s="134">
        <f>S34/'جمع درآمدها'!$E$13</f>
        <v>-1.0389126965553168E-3</v>
      </c>
      <c r="W34" s="135"/>
      <c r="X34" s="135"/>
    </row>
    <row r="35" spans="1:27" s="132" customFormat="1" ht="51" customHeight="1">
      <c r="A35" s="131" t="s">
        <v>84</v>
      </c>
      <c r="C35" s="133">
        <v>0</v>
      </c>
      <c r="D35" s="133"/>
      <c r="E35" s="133">
        <v>12829888795</v>
      </c>
      <c r="F35" s="133"/>
      <c r="G35" s="133">
        <v>0</v>
      </c>
      <c r="H35" s="133"/>
      <c r="I35" s="133">
        <v>12829888795</v>
      </c>
      <c r="K35" s="134" t="s">
        <v>161</v>
      </c>
      <c r="M35" s="133">
        <v>0</v>
      </c>
      <c r="N35" s="133"/>
      <c r="O35" s="133">
        <v>12829888795</v>
      </c>
      <c r="P35" s="133"/>
      <c r="Q35" s="133">
        <v>0</v>
      </c>
      <c r="R35" s="133"/>
      <c r="S35" s="133">
        <v>12829888795</v>
      </c>
      <c r="U35" s="134">
        <f>S35/'جمع درآمدها'!$E$13</f>
        <v>2.0484408239863045E-2</v>
      </c>
      <c r="W35" s="135"/>
      <c r="X35" s="135"/>
    </row>
    <row r="36" spans="1:27" s="125" customFormat="1" ht="51" customHeight="1" thickBot="1">
      <c r="C36" s="136">
        <f>SUM(C10:C35)</f>
        <v>28188967136</v>
      </c>
      <c r="E36" s="136">
        <f>SUM(E10:E35)</f>
        <v>566913985255</v>
      </c>
      <c r="G36" s="136">
        <f>SUM(G10:G35)</f>
        <v>29075622806</v>
      </c>
      <c r="I36" s="136">
        <f>SUM(I10:I35)</f>
        <v>624178575198</v>
      </c>
      <c r="J36" s="132"/>
      <c r="K36" s="32">
        <f>SUM(K10:K35)</f>
        <v>0</v>
      </c>
      <c r="L36" s="132"/>
      <c r="M36" s="136">
        <f>SUM(M10:M35)</f>
        <v>28188967136</v>
      </c>
      <c r="O36" s="136">
        <f>SUM(O10:O35)</f>
        <v>566913985255</v>
      </c>
      <c r="Q36" s="136">
        <f>SUM(Q10:Q35)</f>
        <v>29075622806</v>
      </c>
      <c r="S36" s="136">
        <f>SUM(S10:S35)</f>
        <v>624178575198</v>
      </c>
      <c r="T36" s="132"/>
      <c r="U36" s="32">
        <f>SUM(U10:U35)</f>
        <v>1.011380542396306</v>
      </c>
      <c r="V36" s="132"/>
      <c r="AA36" s="109">
        <f>SUM(W36:Z36)</f>
        <v>0</v>
      </c>
    </row>
    <row r="37" spans="1:27" s="170" customFormat="1" ht="51" customHeight="1" thickTop="1"/>
    <row r="38" spans="1:27" s="170" customFormat="1" ht="36.75">
      <c r="C38" s="170">
        <f>'درآمد سود سهام '!M10</f>
        <v>28188967136</v>
      </c>
      <c r="E38" s="170">
        <f>'درآمد ناشی از تغییر قیمت اوراق '!I36</f>
        <v>566913985255</v>
      </c>
      <c r="G38" s="170">
        <f>'درآمد ناشی از فروش '!I23</f>
        <v>29075622806</v>
      </c>
      <c r="M38" s="170">
        <f>'درآمد سود سهام '!S10</f>
        <v>28188967136</v>
      </c>
      <c r="O38" s="170">
        <f>'درآمد ناشی از تغییر قیمت اوراق '!Q36</f>
        <v>566913985255</v>
      </c>
      <c r="Q38" s="170">
        <f>'درآمد ناشی از فروش '!Q23</f>
        <v>29075622806</v>
      </c>
    </row>
    <row r="39" spans="1:27" s="170" customFormat="1" ht="36.75">
      <c r="C39" s="170">
        <f>C38-C36</f>
        <v>0</v>
      </c>
      <c r="E39" s="170">
        <f>E38-E36</f>
        <v>0</v>
      </c>
      <c r="G39" s="170">
        <f>G38-G36</f>
        <v>0</v>
      </c>
      <c r="M39" s="170">
        <f>M38-M36</f>
        <v>0</v>
      </c>
      <c r="O39" s="170">
        <f>O38-O36</f>
        <v>0</v>
      </c>
      <c r="Q39" s="170">
        <f>Q38-Q36</f>
        <v>0</v>
      </c>
    </row>
    <row r="40" spans="1:27" s="170" customFormat="1" ht="36.75"/>
    <row r="41" spans="1:27" s="170" customFormat="1" ht="36.75"/>
    <row r="42" spans="1:27" s="170" customFormat="1" ht="36.75"/>
    <row r="43" spans="1:27" s="170" customFormat="1" ht="36.75"/>
    <row r="44" spans="1:27" s="170" customFormat="1" ht="36.75"/>
    <row r="45" spans="1:27" s="170" customFormat="1" ht="36.75"/>
    <row r="46" spans="1:27" s="170" customFormat="1" ht="36.75"/>
    <row r="47" spans="1:27" s="170" customFormat="1" ht="36.75"/>
    <row r="48" spans="1:27" s="170" customFormat="1" ht="36.75"/>
    <row r="49" spans="1:1" s="170" customFormat="1" ht="36.75"/>
    <row r="50" spans="1:1" s="170" customFormat="1" ht="36.75"/>
    <row r="51" spans="1:1" s="170" customFormat="1" ht="36.75"/>
    <row r="52" spans="1:1" s="170" customFormat="1" ht="36.75"/>
    <row r="53" spans="1:1" s="170" customFormat="1" ht="36.75"/>
    <row r="54" spans="1:1" s="170" customFormat="1" ht="36.75"/>
    <row r="55" spans="1:1" s="170" customFormat="1" ht="36.75"/>
    <row r="56" spans="1:1" s="170" customFormat="1" ht="36.75"/>
    <row r="57" spans="1:1" s="170" customFormat="1" ht="36.75"/>
    <row r="58" spans="1:1" ht="36.75">
      <c r="A58" s="170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Mehri Ghasabi</cp:lastModifiedBy>
  <cp:lastPrinted>2023-04-24T13:57:09Z</cp:lastPrinted>
  <dcterms:created xsi:type="dcterms:W3CDTF">2019-07-05T09:08:54Z</dcterms:created>
  <dcterms:modified xsi:type="dcterms:W3CDTF">2023-04-30T13:04:30Z</dcterms:modified>
</cp:coreProperties>
</file>