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6\Back Office\Fund\fund\صندوق آهنگ سهام کیان\گزارش ماهانه\سال1402\14020231\"/>
    </mc:Choice>
  </mc:AlternateContent>
  <xr:revisionPtr revIDLastSave="0" documentId="13_ncr:1_{703626AB-A486-45CF-9094-17A3FAC53E7C}" xr6:coauthVersionLast="47" xr6:coauthVersionMax="47" xr10:uidLastSave="{00000000-0000-0000-0000-000000000000}"/>
  <bookViews>
    <workbookView xWindow="-120" yWindow="-120" windowWidth="20730" windowHeight="11160" tabRatio="900" firstSheet="5" activeTab="11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9" r:id="rId7"/>
    <sheet name="درآمد ناشی از تغییر قیمت اوراق " sheetId="10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7" hidden="1">'درآمد ناشی از تغییر قیمت اوراق '!$A$8:$X$8</definedName>
    <definedName name="_xlnm._FilterDatabase" localSheetId="6" hidden="1">'درآمد ناشی از فروش '!$A$8:$Q$8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10">'درآمد سپرده بانکی '!$A$1:$L$15</definedName>
    <definedName name="_xlnm.Print_Area" localSheetId="5">'درآمد سود سهام '!$A$1:$S$15</definedName>
    <definedName name="_xlnm.Print_Area" localSheetId="7">'درآمد ناشی از تغییر قیمت اوراق '!$A$1:$Q$33</definedName>
    <definedName name="_xlnm.Print_Area" localSheetId="6">'درآمد ناشی از فروش '!$A$1:$Q$34</definedName>
    <definedName name="_xlnm.Print_Area" localSheetId="0">روکش!$A$1:$L$40</definedName>
    <definedName name="_xlnm.Print_Area" localSheetId="11">'سایر درآمدها '!$A$1:$E$13</definedName>
    <definedName name="_xlnm.Print_Area" localSheetId="2">'سپرده '!$A$1:$S$14</definedName>
    <definedName name="_xlnm.Print_Area" localSheetId="9">'سرمایه‌گذاری در اوراق بهادار '!$A$1:$Q$13</definedName>
    <definedName name="_xlnm.Print_Area" localSheetId="8">'سرمایه‌گذاری در سهام '!$A$1:$U$37</definedName>
    <definedName name="_xlnm.Print_Area" localSheetId="4">'سود اوراق بهادار و سپرده بانکی '!$A$1:$T$13</definedName>
    <definedName name="_xlnm.Print_Area" localSheetId="1">سهام!$A$1:$Z$40</definedName>
    <definedName name="_xlnm.Print_Titles" localSheetId="7">'درآمد ناشی از تغییر قیمت اوراق '!#REF!</definedName>
    <definedName name="_xlnm.Print_Titles" localSheetId="8">'سرمایه‌گذاری در سهام '!$8:$9</definedName>
  </definedNames>
  <calcPr calcId="191029"/>
</workbook>
</file>

<file path=xl/calcChain.xml><?xml version="1.0" encoding="utf-8"?>
<calcChain xmlns="http://schemas.openxmlformats.org/spreadsheetml/2006/main"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28" i="10" l="1"/>
  <c r="I9" i="10"/>
  <c r="I33" i="10" s="1"/>
  <c r="I30" i="10"/>
  <c r="I10" i="10"/>
  <c r="E33" i="10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I37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10" i="11"/>
  <c r="C37" i="11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I32" i="10"/>
  <c r="I31" i="10"/>
  <c r="I29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AA15" i="10" s="1"/>
  <c r="I14" i="10"/>
  <c r="I13" i="10"/>
  <c r="I12" i="10"/>
  <c r="I11" i="10"/>
  <c r="I33" i="9" l="1"/>
  <c r="Q33" i="9"/>
  <c r="K13" i="13" l="1"/>
  <c r="K11" i="13"/>
  <c r="G13" i="13"/>
  <c r="G10" i="13"/>
  <c r="S10" i="8"/>
  <c r="S11" i="8"/>
  <c r="S12" i="8"/>
  <c r="S13" i="8"/>
  <c r="S9" i="8"/>
  <c r="M10" i="8"/>
  <c r="M11" i="8"/>
  <c r="M12" i="8"/>
  <c r="M13" i="8"/>
  <c r="M9" i="8"/>
  <c r="S9" i="7"/>
  <c r="S10" i="7"/>
  <c r="S11" i="7"/>
  <c r="S12" i="7"/>
  <c r="S8" i="7"/>
  <c r="M9" i="7"/>
  <c r="M10" i="7"/>
  <c r="M11" i="7"/>
  <c r="M12" i="7"/>
  <c r="M8" i="7"/>
  <c r="I11" i="15"/>
  <c r="E12" i="15"/>
  <c r="E11" i="15"/>
  <c r="E10" i="15"/>
  <c r="E9" i="15"/>
  <c r="E13" i="15" s="1"/>
  <c r="G11" i="15" s="1"/>
  <c r="S8" i="6"/>
  <c r="G9" i="15" l="1"/>
  <c r="I9" i="15"/>
  <c r="W38" i="1"/>
  <c r="U38" i="1"/>
  <c r="O38" i="1"/>
  <c r="K38" i="1"/>
  <c r="G38" i="1"/>
  <c r="E38" i="1"/>
  <c r="Q13" i="6"/>
  <c r="O13" i="6"/>
  <c r="M13" i="6"/>
  <c r="K13" i="6"/>
  <c r="U27" i="11"/>
  <c r="S13" i="7"/>
  <c r="Q13" i="7"/>
  <c r="O13" i="7"/>
  <c r="M13" i="7"/>
  <c r="K13" i="7"/>
  <c r="I13" i="7"/>
  <c r="S14" i="8"/>
  <c r="Q14" i="8"/>
  <c r="O14" i="8"/>
  <c r="M14" i="8"/>
  <c r="K14" i="8"/>
  <c r="I14" i="8"/>
  <c r="O33" i="9"/>
  <c r="M33" i="9"/>
  <c r="G33" i="9"/>
  <c r="E33" i="9"/>
  <c r="Q33" i="10"/>
  <c r="G33" i="10"/>
  <c r="U29" i="11"/>
  <c r="U30" i="11"/>
  <c r="Q37" i="11"/>
  <c r="O37" i="11"/>
  <c r="M37" i="11"/>
  <c r="K37" i="11"/>
  <c r="G37" i="11"/>
  <c r="E37" i="11"/>
  <c r="E15" i="13"/>
  <c r="I15" i="13"/>
  <c r="C12" i="14"/>
  <c r="E12" i="14"/>
  <c r="E8" i="14"/>
  <c r="C8" i="14"/>
  <c r="I8" i="13"/>
  <c r="E8" i="13"/>
  <c r="K8" i="18"/>
  <c r="C8" i="18"/>
  <c r="Y27" i="1"/>
  <c r="Y32" i="1"/>
  <c r="Y33" i="1"/>
  <c r="Y34" i="1"/>
  <c r="Y35" i="1"/>
  <c r="Y36" i="1"/>
  <c r="Y37" i="1"/>
  <c r="Y18" i="1"/>
  <c r="Y19" i="1"/>
  <c r="Y20" i="1"/>
  <c r="Y21" i="1"/>
  <c r="Y22" i="1"/>
  <c r="Y23" i="1"/>
  <c r="Y24" i="1"/>
  <c r="Y25" i="1"/>
  <c r="Y26" i="1"/>
  <c r="Y28" i="1"/>
  <c r="Y29" i="1"/>
  <c r="Y30" i="1"/>
  <c r="Y31" i="1"/>
  <c r="I12" i="15" l="1"/>
  <c r="L15" i="13"/>
  <c r="J15" i="13"/>
  <c r="H15" i="13"/>
  <c r="F15" i="13"/>
  <c r="K10" i="13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C11" i="18"/>
  <c r="C4" i="18"/>
  <c r="A3" i="18"/>
  <c r="A3" i="13" s="1"/>
  <c r="AA37" i="11"/>
  <c r="R14" i="8"/>
  <c r="P14" i="8"/>
  <c r="N14" i="8"/>
  <c r="L14" i="8"/>
  <c r="J14" i="8"/>
  <c r="O7" i="8"/>
  <c r="I7" i="8"/>
  <c r="I10" i="15"/>
  <c r="A4" i="15"/>
  <c r="A4" i="7" s="1"/>
  <c r="S12" i="6"/>
  <c r="S11" i="6"/>
  <c r="S10" i="6"/>
  <c r="S9" i="6"/>
  <c r="Q6" i="6"/>
  <c r="K6" i="6"/>
  <c r="E4" i="6"/>
  <c r="Y17" i="1"/>
  <c r="Y16" i="1"/>
  <c r="Y15" i="1"/>
  <c r="Y14" i="1"/>
  <c r="Y13" i="1"/>
  <c r="Y12" i="1"/>
  <c r="Y38" i="1" l="1"/>
  <c r="S13" i="6"/>
  <c r="K15" i="13"/>
  <c r="G14" i="13"/>
  <c r="G11" i="13"/>
  <c r="G12" i="13"/>
  <c r="K14" i="13"/>
  <c r="K12" i="13"/>
  <c r="A4" i="8"/>
  <c r="A4" i="10" s="1"/>
  <c r="A4" i="9" s="1"/>
  <c r="A4" i="11" s="1"/>
  <c r="A4" i="18" s="1"/>
  <c r="A4" i="13" s="1"/>
  <c r="A4" i="14" s="1"/>
  <c r="I13" i="15" l="1"/>
  <c r="G15" i="13"/>
  <c r="U32" i="11"/>
  <c r="G12" i="15"/>
  <c r="U19" i="11"/>
  <c r="U14" i="11"/>
  <c r="U25" i="11"/>
  <c r="U28" i="11"/>
  <c r="U34" i="11"/>
  <c r="U31" i="11"/>
  <c r="U15" i="11"/>
  <c r="U12" i="11"/>
  <c r="U36" i="11"/>
  <c r="U17" i="11"/>
  <c r="U18" i="11" l="1"/>
  <c r="U13" i="11"/>
  <c r="U21" i="11"/>
  <c r="U11" i="11"/>
  <c r="U26" i="11"/>
  <c r="G10" i="15"/>
  <c r="U22" i="11"/>
  <c r="U24" i="11"/>
  <c r="U35" i="11"/>
  <c r="U16" i="11"/>
  <c r="U23" i="11"/>
  <c r="U20" i="11"/>
  <c r="U33" i="11"/>
  <c r="U10" i="11"/>
  <c r="G13" i="15" l="1"/>
  <c r="U37" i="11"/>
  <c r="O33" i="10"/>
  <c r="M33" i="10"/>
  <c r="L33" i="9"/>
  <c r="H33" i="9"/>
  <c r="J33" i="9"/>
  <c r="P33" i="9"/>
  <c r="N33" i="9"/>
</calcChain>
</file>

<file path=xl/sharedStrings.xml><?xml version="1.0" encoding="utf-8"?>
<sst xmlns="http://schemas.openxmlformats.org/spreadsheetml/2006/main" count="504" uniqueCount="168">
  <si>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</si>
  <si>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</si>
  <si>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</si>
  <si>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</si>
  <si>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</si>
  <si>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</si>
  <si>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</si>
  <si>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</si>
  <si>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</si>
  <si>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</si>
  <si>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</si>
  <si>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</si>
  <si>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</si>
  <si>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</si>
  <si>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</si>
  <si>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</si>
  <si>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</si>
  <si>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</si>
  <si>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</si>
  <si>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</si>
  <si>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</si>
  <si>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</si>
  <si>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</si>
  <si>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</si>
  <si>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</si>
  <si>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</si>
  <si>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</si>
  <si>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</si>
  <si>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</si>
  <si>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</si>
  <si>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</si>
  <si>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</si>
  <si>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</si>
  <si>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</si>
  <si>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</si>
  <si>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</si>
  <si>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</si>
  <si>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</si>
  <si>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</si>
  <si>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</si>
  <si>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</si>
  <si>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</si>
  <si>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</si>
  <si>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</si>
  <si>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</si>
  <si>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</si>
  <si>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</si>
  <si>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</si>
  <si>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</si>
  <si>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</si>
  <si>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</si>
  <si>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</si>
  <si>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</si>
  <si>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</si>
  <si>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</si>
  <si>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</si>
  <si>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</si>
  <si>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</si>
  <si>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</si>
  <si>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</si>
  <si>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</si>
  <si>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</si>
  <si>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</si>
  <si>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</si>
  <si>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</si>
  <si>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</si>
  <si>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</si>
  <si>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</si>
  <si>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</si>
  <si>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</si>
  <si>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</si>
  <si>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</si>
  <si>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</si>
  <si>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</si>
  <si>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</si>
  <si>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</si>
  <si>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</si>
  <si>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</si>
  <si>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</si>
  <si>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</si>
  <si>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</si>
  <si>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</si>
  <si>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</si>
  <si>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</si>
  <si>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</si>
  <si>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</si>
  <si>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</si>
  <si>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</si>
  <si>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</si>
  <si>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</si>
  <si>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</si>
  <si>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</si>
  <si>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</si>
  <si>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</si>
  <si>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</si>
  <si>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</si>
  <si>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</si>
  <si>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</si>
  <si>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</si>
  <si>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</si>
  <si>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</si>
  <si>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</si>
  <si>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بانک اقتصاد نوین توحید</t>
  </si>
  <si>
    <t>12485067333911</t>
  </si>
  <si>
    <t>1400/04/19</t>
  </si>
  <si>
    <t>-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</si>
  <si>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</si>
  <si>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</si>
  <si>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</si>
  <si>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</si>
  <si>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</si>
  <si>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</si>
  <si>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</si>
  <si>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</si>
  <si>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</si>
  <si>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</si>
  <si>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</si>
  <si>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</si>
  <si>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</si>
  <si>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</si>
  <si>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</si>
  <si>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سرمایه‌گذاری‌صندوق‌بازنشستگی‌</t>
  </si>
  <si>
    <t>1402/06/21</t>
  </si>
  <si>
    <t>1402/07/25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</si>
  <si>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</si>
  <si>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</si>
  <si>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</si>
  <si>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</si>
  <si>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</si>
  <si>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</si>
  <si>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9.94%</t>
  </si>
  <si>
    <t>3.09%</t>
  </si>
  <si>
    <t>1.98%</t>
  </si>
  <si>
    <t>9.03%</t>
  </si>
  <si>
    <t>-0.55%</t>
  </si>
  <si>
    <t>4.45%</t>
  </si>
  <si>
    <t>4.41%</t>
  </si>
  <si>
    <t>1.11%</t>
  </si>
  <si>
    <t>2.36%</t>
  </si>
  <si>
    <t>2.49%</t>
  </si>
  <si>
    <t>-0.11%</t>
  </si>
  <si>
    <t>1.83%</t>
  </si>
  <si>
    <t>6.66%</t>
  </si>
  <si>
    <t>5.56%</t>
  </si>
  <si>
    <t>12.23%</t>
  </si>
  <si>
    <t>0.49%</t>
  </si>
  <si>
    <t>3.91%</t>
  </si>
  <si>
    <t>3.41%</t>
  </si>
  <si>
    <t>13.68%</t>
  </si>
  <si>
    <t>-0.09%</t>
  </si>
  <si>
    <t>2.98%</t>
  </si>
  <si>
    <t>1.39%</t>
  </si>
  <si>
    <t>7.52%</t>
  </si>
  <si>
    <t>0.00%</t>
  </si>
  <si>
    <t>-0.10%</t>
  </si>
  <si>
    <t>2.05%</t>
  </si>
  <si>
    <t xml:space="preserve"> منتهی به 1402/02/31</t>
  </si>
  <si>
    <t>برای ماه منتهی به 1402/02/31</t>
  </si>
  <si>
    <t>1402/02/31</t>
  </si>
  <si>
    <t xml:space="preserve">از ابتدای سال مالی تا پایان اردیبهشت ماه </t>
  </si>
  <si>
    <t>طی اردیبهشت ماه</t>
  </si>
  <si>
    <t>از ابتدای سال مالی تا پایان اردیبهشت ماه</t>
  </si>
  <si>
    <t>سرمایه گذاری صبا تامین</t>
  </si>
  <si>
    <t>1402/02/27</t>
  </si>
  <si>
    <t>1402/02/11</t>
  </si>
  <si>
    <t>1402/02/20</t>
  </si>
  <si>
    <t>1402/02/07</t>
  </si>
  <si>
    <t>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</si>
</sst>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_-* #,##0.00_-;_-* #,##0.00\-;_-* &quot;-&quot;??_-;_-@_-"/>
    <numFmt numFmtId="167" formatCode="_(* #,##0_);_(* \(#,##0\);_(* &quot;-&quot;??_);_(@_)"/>
    <numFmt numFmtId="168" formatCode="#,##0;\(#,##0\)"/>
    <numFmt numFmtId="169" formatCode="_-* #,##0_-;_-* #,##0\-;_-* &quot;-&quot;??_-;_-@_-"/>
    <numFmt numFmtId="170" formatCode="0_);[Red]\(0\)"/>
  </numFmts>
  <fonts count="46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9"/>
      <name val="Tahoma"/>
      <family val="2"/>
    </font>
    <font>
      <sz val="18"/>
      <color rgb="FF000000"/>
      <name val="Tahoma"/>
      <family val="2"/>
    </font>
    <font>
      <sz val="28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</cellStyleXfs>
  <cellXfs count="206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9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8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70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167" fontId="29" fillId="0" borderId="0" xfId="0" applyNumberFormat="1" applyFont="1"/>
    <xf numFmtId="167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7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7" fontId="8" fillId="0" borderId="0" xfId="0" applyNumberFormat="1" applyFont="1"/>
    <xf numFmtId="170" fontId="8" fillId="0" borderId="0" xfId="0" applyNumberFormat="1" applyFont="1"/>
    <xf numFmtId="169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7" fontId="35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9" fontId="3" fillId="0" borderId="2" xfId="2" applyNumberFormat="1" applyFont="1" applyFill="1" applyBorder="1" applyAlignment="1">
      <alignment horizontal="center" vertical="center"/>
    </xf>
    <xf numFmtId="165" fontId="3" fillId="0" borderId="2" xfId="2" applyNumberFormat="1" applyFont="1" applyFill="1" applyBorder="1" applyAlignment="1">
      <alignment horizontal="center" vertical="center"/>
    </xf>
    <xf numFmtId="169" fontId="9" fillId="0" borderId="0" xfId="2" applyNumberFormat="1" applyFont="1" applyFill="1" applyAlignment="1">
      <alignment vertical="center"/>
    </xf>
    <xf numFmtId="169" fontId="8" fillId="0" borderId="0" xfId="2" applyNumberFormat="1" applyFont="1" applyFill="1" applyAlignment="1">
      <alignment vertical="center"/>
    </xf>
    <xf numFmtId="169" fontId="7" fillId="0" borderId="0" xfId="2" applyNumberFormat="1" applyFont="1" applyFill="1" applyBorder="1" applyAlignment="1">
      <alignment vertical="center"/>
    </xf>
    <xf numFmtId="169" fontId="24" fillId="0" borderId="8" xfId="2" applyNumberFormat="1" applyFont="1" applyFill="1" applyBorder="1" applyAlignment="1">
      <alignment vertical="center"/>
    </xf>
    <xf numFmtId="0" fontId="24" fillId="0" borderId="8" xfId="0" applyFont="1" applyBorder="1" applyAlignment="1">
      <alignment vertical="center"/>
    </xf>
    <xf numFmtId="167" fontId="39" fillId="0" borderId="0" xfId="0" applyNumberFormat="1" applyFont="1" applyAlignment="1">
      <alignment vertical="center" wrapText="1"/>
    </xf>
    <xf numFmtId="169" fontId="8" fillId="0" borderId="0" xfId="0" applyNumberFormat="1" applyFont="1"/>
    <xf numFmtId="167" fontId="24" fillId="0" borderId="0" xfId="0" applyNumberFormat="1" applyFont="1"/>
    <xf numFmtId="0" fontId="24" fillId="0" borderId="0" xfId="0" applyFont="1" applyAlignment="1">
      <alignment vertical="center"/>
    </xf>
    <xf numFmtId="0" fontId="14" fillId="0" borderId="0" xfId="0" applyFont="1" applyAlignment="1">
      <alignment horizontal="center" vertical="center" readingOrder="2"/>
    </xf>
    <xf numFmtId="3" fontId="37" fillId="0" borderId="0" xfId="0" applyNumberFormat="1" applyFont="1"/>
    <xf numFmtId="164" fontId="24" fillId="0" borderId="0" xfId="0" applyNumberFormat="1" applyFont="1" applyAlignment="1">
      <alignment vertical="center"/>
    </xf>
    <xf numFmtId="167" fontId="24" fillId="0" borderId="0" xfId="0" applyNumberFormat="1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165" fontId="11" fillId="0" borderId="0" xfId="0" applyNumberFormat="1" applyFont="1" applyAlignment="1">
      <alignment horizontal="center"/>
    </xf>
    <xf numFmtId="164" fontId="11" fillId="0" borderId="0" xfId="0" applyNumberFormat="1" applyFont="1"/>
    <xf numFmtId="10" fontId="11" fillId="0" borderId="0" xfId="0" applyNumberFormat="1" applyFont="1" applyAlignment="1">
      <alignment horizontal="center"/>
    </xf>
    <xf numFmtId="3" fontId="13" fillId="0" borderId="2" xfId="0" applyNumberFormat="1" applyFont="1" applyBorder="1"/>
    <xf numFmtId="170" fontId="11" fillId="0" borderId="0" xfId="0" applyNumberFormat="1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/>
    <xf numFmtId="167" fontId="8" fillId="0" borderId="2" xfId="0" applyNumberFormat="1" applyFont="1" applyBorder="1"/>
    <xf numFmtId="0" fontId="8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167" fontId="11" fillId="0" borderId="0" xfId="0" applyNumberFormat="1" applyFont="1" applyAlignment="1">
      <alignment wrapText="1"/>
    </xf>
    <xf numFmtId="3" fontId="36" fillId="0" borderId="0" xfId="0" applyNumberFormat="1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167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center" vertical="center"/>
    </xf>
    <xf numFmtId="168" fontId="8" fillId="0" borderId="2" xfId="0" applyNumberFormat="1" applyFont="1" applyBorder="1" applyAlignment="1">
      <alignment vertical="center"/>
    </xf>
    <xf numFmtId="3" fontId="38" fillId="0" borderId="0" xfId="0" applyNumberFormat="1" applyFont="1"/>
    <xf numFmtId="167" fontId="9" fillId="0" borderId="0" xfId="0" applyNumberFormat="1" applyFont="1" applyAlignment="1">
      <alignment vertical="center"/>
    </xf>
    <xf numFmtId="167" fontId="40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/>
    </xf>
    <xf numFmtId="167" fontId="32" fillId="0" borderId="0" xfId="0" applyNumberFormat="1" applyFont="1"/>
    <xf numFmtId="167" fontId="10" fillId="0" borderId="0" xfId="0" applyNumberFormat="1" applyFont="1" applyAlignment="1">
      <alignment horizontal="center" vertical="center"/>
    </xf>
    <xf numFmtId="167" fontId="9" fillId="0" borderId="0" xfId="0" applyNumberFormat="1" applyFont="1"/>
    <xf numFmtId="167" fontId="29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right" vertical="center" readingOrder="2"/>
    </xf>
    <xf numFmtId="167" fontId="8" fillId="0" borderId="0" xfId="0" applyNumberFormat="1" applyFont="1" applyAlignment="1">
      <alignment horizontal="center"/>
    </xf>
    <xf numFmtId="167" fontId="29" fillId="0" borderId="0" xfId="0" applyNumberFormat="1" applyFont="1" applyAlignment="1">
      <alignment wrapText="1"/>
    </xf>
    <xf numFmtId="167" fontId="28" fillId="0" borderId="1" xfId="0" applyNumberFormat="1" applyFont="1" applyBorder="1" applyAlignment="1">
      <alignment horizontal="center" vertical="center" wrapText="1"/>
    </xf>
    <xf numFmtId="0" fontId="30" fillId="0" borderId="0" xfId="0" applyFont="1"/>
    <xf numFmtId="0" fontId="29" fillId="0" borderId="0" xfId="0" applyFont="1"/>
    <xf numFmtId="167" fontId="29" fillId="0" borderId="0" xfId="0" applyNumberFormat="1" applyFont="1" applyAlignment="1">
      <alignment horizontal="right" vertical="center"/>
    </xf>
    <xf numFmtId="10" fontId="29" fillId="0" borderId="0" xfId="0" applyNumberFormat="1" applyFont="1" applyAlignment="1">
      <alignment horizontal="center"/>
    </xf>
    <xf numFmtId="3" fontId="29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4" fillId="0" borderId="0" xfId="0" applyNumberFormat="1" applyFont="1"/>
    <xf numFmtId="164" fontId="4" fillId="0" borderId="0" xfId="0" applyNumberFormat="1" applyFont="1"/>
    <xf numFmtId="167" fontId="13" fillId="0" borderId="2" xfId="0" applyNumberFormat="1" applyFont="1" applyBorder="1" applyAlignment="1">
      <alignment vertical="center"/>
    </xf>
    <xf numFmtId="170" fontId="4" fillId="0" borderId="0" xfId="0" applyNumberFormat="1" applyFont="1"/>
    <xf numFmtId="167" fontId="4" fillId="0" borderId="0" xfId="0" applyNumberFormat="1" applyFont="1"/>
    <xf numFmtId="0" fontId="6" fillId="0" borderId="0" xfId="0" applyFont="1"/>
    <xf numFmtId="167" fontId="13" fillId="0" borderId="2" xfId="0" applyNumberFormat="1" applyFont="1" applyBorder="1"/>
    <xf numFmtId="167" fontId="13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9" fontId="26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38" fillId="0" borderId="0" xfId="0" applyNumberFormat="1" applyFont="1" applyAlignment="1">
      <alignment horizontal="right" vertical="center"/>
    </xf>
    <xf numFmtId="164" fontId="8" fillId="0" borderId="7" xfId="0" applyNumberFormat="1" applyFont="1" applyBorder="1"/>
    <xf numFmtId="0" fontId="45" fillId="0" borderId="0" xfId="0" applyFont="1" applyAlignment="1">
      <alignment vertical="center"/>
    </xf>
    <xf numFmtId="0" fontId="45" fillId="0" borderId="0" xfId="0" applyFont="1" applyAlignment="1">
      <alignment vertical="center" wrapText="1"/>
    </xf>
    <xf numFmtId="169" fontId="45" fillId="0" borderId="0" xfId="2" applyNumberFormat="1" applyFont="1" applyFill="1" applyAlignment="1">
      <alignment vertical="center"/>
    </xf>
    <xf numFmtId="164" fontId="35" fillId="0" borderId="0" xfId="0" applyNumberFormat="1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2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7" fontId="31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167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8" fontId="8" fillId="0" borderId="2" xfId="0" applyNumberFormat="1" applyFont="1" applyFill="1" applyBorder="1" applyAlignment="1">
      <alignment vertical="center"/>
    </xf>
    <xf numFmtId="167" fontId="8" fillId="0" borderId="2" xfId="0" applyNumberFormat="1" applyFont="1" applyFill="1" applyBorder="1" applyAlignment="1">
      <alignment horizontal="right" vertical="center"/>
    </xf>
    <xf numFmtId="170" fontId="8" fillId="0" borderId="0" xfId="0" applyNumberFormat="1" applyFont="1" applyFill="1"/>
    <xf numFmtId="167" fontId="7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/>
    <xf numFmtId="167" fontId="8" fillId="0" borderId="0" xfId="0" applyNumberFormat="1" applyFont="1" applyFill="1"/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164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37" fillId="0" borderId="0" xfId="0" applyNumberFormat="1" applyFont="1" applyFill="1"/>
    <xf numFmtId="3" fontId="24" fillId="0" borderId="0" xfId="0" applyNumberFormat="1" applyFont="1" applyFill="1" applyAlignment="1">
      <alignment vertical="center"/>
    </xf>
    <xf numFmtId="164" fontId="24" fillId="0" borderId="0" xfId="0" applyNumberFormat="1" applyFont="1" applyFill="1" applyAlignment="1">
      <alignment vertical="center"/>
    </xf>
    <xf numFmtId="3" fontId="42" fillId="0" borderId="0" xfId="0" applyNumberFormat="1" applyFont="1" applyFill="1"/>
    <xf numFmtId="3" fontId="41" fillId="0" borderId="0" xfId="0" applyNumberFormat="1" applyFont="1" applyFill="1"/>
    <xf numFmtId="3" fontId="43" fillId="0" borderId="0" xfId="0" applyNumberFormat="1" applyFont="1" applyFill="1" applyAlignment="1">
      <alignment horizontal="right" vertical="center" wrapText="1"/>
    </xf>
    <xf numFmtId="3" fontId="44" fillId="0" borderId="0" xfId="0" applyNumberFormat="1" applyFont="1" applyFill="1"/>
    <xf numFmtId="164" fontId="24" fillId="0" borderId="0" xfId="0" applyNumberFormat="1" applyFont="1" applyFill="1" applyAlignment="1">
      <alignment horizontal="center" vertical="center"/>
    </xf>
    <xf numFmtId="167" fontId="24" fillId="0" borderId="0" xfId="0" applyNumberFormat="1" applyFont="1" applyFill="1" applyAlignment="1">
      <alignment vertical="center"/>
    </xf>
    <xf numFmtId="168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68" fontId="24" fillId="0" borderId="0" xfId="0" applyNumberFormat="1" applyFont="1" applyFill="1" applyAlignment="1">
      <alignment vertical="center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11</xdr:col>
      <xdr:colOff>657225</xdr:colOff>
      <xdr:row>39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997547-AEFB-E100-6249-17B7642D9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946175" y="19050"/>
          <a:ext cx="8201025" cy="758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view="pageBreakPreview" zoomScaleNormal="100" zoomScaleSheetLayoutView="100" workbookViewId="0">
      <selection activeCell="Q25" sqref="Q25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133" t="s">
        <v>94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</row>
    <row r="24" spans="1:13" ht="15" customHeight="1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</row>
    <row r="25" spans="1:13" ht="15" customHeight="1" x14ac:dyDescent="0.2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</row>
    <row r="28" spans="1:13" x14ac:dyDescent="0.25">
      <c r="A28" s="134" t="s">
        <v>156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</row>
    <row r="29" spans="1:13" x14ac:dyDescent="0.25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</row>
    <row r="30" spans="1:13" x14ac:dyDescent="0.25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</row>
    <row r="32" spans="1:13" x14ac:dyDescent="0.25">
      <c r="C32" s="27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2"/>
  <sheetViews>
    <sheetView rightToLeft="1" view="pageBreakPreview" zoomScale="60" zoomScaleNormal="100" workbookViewId="0">
      <selection activeCell="O11" sqref="O11"/>
    </sheetView>
  </sheetViews>
  <sheetFormatPr defaultColWidth="9.125" defaultRowHeight="27.75" x14ac:dyDescent="0.65"/>
  <cols>
    <col min="1" max="1" width="42" style="4" bestFit="1" customWidth="1"/>
    <col min="2" max="2" width="1" style="4" customWidth="1"/>
    <col min="3" max="3" width="11.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25" style="4" bestFit="1" customWidth="1"/>
    <col min="10" max="10" width="1" style="4" customWidth="1"/>
    <col min="11" max="11" width="13.25" style="4" customWidth="1"/>
    <col min="12" max="12" width="1" style="4" customWidth="1"/>
    <col min="13" max="13" width="24" style="4" bestFit="1" customWidth="1"/>
    <col min="14" max="14" width="1" style="4" customWidth="1"/>
    <col min="15" max="15" width="20.625" style="4" bestFit="1" customWidth="1"/>
    <col min="16" max="16" width="1" style="4" customWidth="1"/>
    <col min="17" max="17" width="20.625" style="4" bestFit="1" customWidth="1"/>
    <col min="18" max="18" width="1" style="4" customWidth="1"/>
    <col min="19" max="19" width="9.125" style="4" customWidth="1"/>
    <col min="20" max="16384" width="9.125" style="4"/>
  </cols>
  <sheetData>
    <row r="2" spans="1:18" ht="30" x14ac:dyDescent="0.65">
      <c r="A2" s="152" t="s">
        <v>67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3" spans="1:18" ht="30" x14ac:dyDescent="0.65">
      <c r="A3" s="152" t="str">
        <f>'سرمایه‌گذاری در سهام '!A3:U3</f>
        <v>صورت وضعیت درآمدها</v>
      </c>
      <c r="B3" s="152"/>
      <c r="C3" s="152" t="s">
        <v>29</v>
      </c>
      <c r="D3" s="152" t="s">
        <v>29</v>
      </c>
      <c r="E3" s="152" t="s">
        <v>29</v>
      </c>
      <c r="F3" s="152" t="s">
        <v>29</v>
      </c>
      <c r="G3" s="152" t="s">
        <v>29</v>
      </c>
      <c r="H3" s="152"/>
      <c r="I3" s="152"/>
      <c r="J3" s="152"/>
      <c r="K3" s="152"/>
      <c r="L3" s="152"/>
      <c r="M3" s="152"/>
      <c r="N3" s="152"/>
      <c r="O3" s="152"/>
      <c r="P3" s="152"/>
      <c r="Q3" s="152"/>
    </row>
    <row r="4" spans="1:18" ht="30" x14ac:dyDescent="0.65">
      <c r="A4" s="152" t="str">
        <f>'سرمایه‌گذاری در سهام '!A4:U4</f>
        <v>برای ماه منتهی به 1402/02/31</v>
      </c>
      <c r="B4" s="152"/>
      <c r="C4" s="152">
        <f>'سرمایه‌گذاری در سهام '!A4:U4</f>
        <v>0</v>
      </c>
      <c r="D4" s="152" t="s">
        <v>60</v>
      </c>
      <c r="E4" s="152" t="s">
        <v>60</v>
      </c>
      <c r="F4" s="152" t="s">
        <v>60</v>
      </c>
      <c r="G4" s="152" t="s">
        <v>60</v>
      </c>
      <c r="H4" s="152"/>
      <c r="I4" s="152"/>
      <c r="J4" s="152"/>
      <c r="K4" s="152"/>
      <c r="L4" s="152"/>
      <c r="M4" s="152"/>
      <c r="N4" s="152"/>
      <c r="O4" s="152"/>
      <c r="P4" s="152"/>
      <c r="Q4" s="152"/>
    </row>
    <row r="5" spans="1:18" ht="30" x14ac:dyDescent="0.65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 x14ac:dyDescent="0.65">
      <c r="A6" s="153" t="s">
        <v>82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</row>
    <row r="7" spans="1:18" ht="32.25" x14ac:dyDescent="0.6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 x14ac:dyDescent="0.65">
      <c r="A8" s="152" t="s">
        <v>33</v>
      </c>
      <c r="C8" s="152" t="str">
        <f>'درآمد ناشی از فروش '!C7</f>
        <v>طی اردیبهشت ماه</v>
      </c>
      <c r="D8" s="152" t="s">
        <v>31</v>
      </c>
      <c r="E8" s="152" t="s">
        <v>31</v>
      </c>
      <c r="F8" s="152" t="s">
        <v>31</v>
      </c>
      <c r="G8" s="152" t="s">
        <v>31</v>
      </c>
      <c r="H8" s="152" t="s">
        <v>31</v>
      </c>
      <c r="I8" s="152" t="s">
        <v>31</v>
      </c>
      <c r="K8" s="152" t="str">
        <f>'درآمد ناشی از فروش '!K7</f>
        <v>از ابتدای سال مالی تا پایان اردیبهشت ماه</v>
      </c>
      <c r="L8" s="152" t="s">
        <v>32</v>
      </c>
      <c r="M8" s="152" t="s">
        <v>32</v>
      </c>
      <c r="N8" s="152" t="s">
        <v>32</v>
      </c>
      <c r="O8" s="152" t="s">
        <v>32</v>
      </c>
      <c r="P8" s="152" t="s">
        <v>32</v>
      </c>
      <c r="Q8" s="152" t="s">
        <v>32</v>
      </c>
    </row>
    <row r="9" spans="1:18" ht="90.75" thickBot="1" x14ac:dyDescent="0.7">
      <c r="A9" s="152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 x14ac:dyDescent="0.95">
      <c r="A10" s="3"/>
      <c r="B10" s="1"/>
      <c r="C10" s="15" t="s">
        <v>105</v>
      </c>
      <c r="D10" s="15"/>
      <c r="E10" s="15">
        <v>0</v>
      </c>
      <c r="F10" s="15"/>
      <c r="G10" s="15">
        <v>0</v>
      </c>
      <c r="H10" s="15"/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15"/>
      <c r="Q10" s="15">
        <v>0</v>
      </c>
    </row>
    <row r="11" spans="1:18" ht="43.5" thickBot="1" x14ac:dyDescent="1.1000000000000001">
      <c r="C11" s="16">
        <f>SUM(C10:C10)</f>
        <v>0</v>
      </c>
      <c r="E11" s="16">
        <f t="shared" ref="E11:R11" si="0">SUM(E10:E10)</f>
        <v>0</v>
      </c>
      <c r="F11" s="15">
        <f t="shared" si="0"/>
        <v>0</v>
      </c>
      <c r="G11" s="16">
        <f t="shared" si="0"/>
        <v>0</v>
      </c>
      <c r="H11" s="15">
        <f t="shared" si="0"/>
        <v>0</v>
      </c>
      <c r="I11" s="16">
        <f t="shared" si="0"/>
        <v>0</v>
      </c>
      <c r="J11" s="4">
        <f t="shared" si="0"/>
        <v>0</v>
      </c>
      <c r="K11" s="16">
        <f t="shared" si="0"/>
        <v>0</v>
      </c>
      <c r="L11" s="15">
        <f t="shared" si="0"/>
        <v>0</v>
      </c>
      <c r="M11" s="16">
        <f t="shared" si="0"/>
        <v>0</v>
      </c>
      <c r="N11" s="15">
        <f t="shared" si="0"/>
        <v>0</v>
      </c>
      <c r="O11" s="16">
        <f t="shared" si="0"/>
        <v>0</v>
      </c>
      <c r="P11" s="4">
        <f t="shared" si="0"/>
        <v>0</v>
      </c>
      <c r="Q11" s="16">
        <f t="shared" si="0"/>
        <v>0</v>
      </c>
      <c r="R11" s="9">
        <f t="shared" si="0"/>
        <v>0</v>
      </c>
    </row>
    <row r="12" spans="1:18" ht="28.5" thickTop="1" x14ac:dyDescent="0.65"/>
    <row r="13" spans="1:18" x14ac:dyDescent="0.65">
      <c r="M13" s="13"/>
    </row>
    <row r="14" spans="1:18" x14ac:dyDescent="0.65">
      <c r="M14" s="13"/>
    </row>
    <row r="15" spans="1:18" x14ac:dyDescent="0.65">
      <c r="M15" s="13"/>
    </row>
    <row r="16" spans="1:18" x14ac:dyDescent="0.65">
      <c r="M16" s="13"/>
    </row>
    <row r="17" spans="13:13" x14ac:dyDescent="0.65">
      <c r="M17" s="13"/>
    </row>
    <row r="18" spans="13:13" x14ac:dyDescent="0.65">
      <c r="M18" s="13"/>
    </row>
    <row r="19" spans="13:13" x14ac:dyDescent="0.65">
      <c r="M19" s="13"/>
    </row>
    <row r="20" spans="13:13" x14ac:dyDescent="0.65">
      <c r="M20" s="13"/>
    </row>
    <row r="21" spans="13:13" x14ac:dyDescent="0.65">
      <c r="M21" s="13"/>
    </row>
    <row r="22" spans="13:13" x14ac:dyDescent="0.65">
      <c r="M22" s="13"/>
    </row>
    <row r="23" spans="13:13" x14ac:dyDescent="0.65">
      <c r="M23" s="13"/>
    </row>
    <row r="24" spans="13:13" x14ac:dyDescent="0.65">
      <c r="M24" s="13"/>
    </row>
    <row r="25" spans="13:13" x14ac:dyDescent="0.65">
      <c r="M25" s="13"/>
    </row>
    <row r="26" spans="13:13" x14ac:dyDescent="0.65">
      <c r="M26" s="13"/>
    </row>
    <row r="27" spans="13:13" x14ac:dyDescent="0.65">
      <c r="M27" s="13"/>
    </row>
    <row r="28" spans="13:13" x14ac:dyDescent="0.65">
      <c r="M28" s="13"/>
    </row>
    <row r="29" spans="13:13" x14ac:dyDescent="0.65">
      <c r="M29" s="13"/>
    </row>
    <row r="30" spans="13:13" x14ac:dyDescent="0.65">
      <c r="M30" s="13"/>
    </row>
    <row r="31" spans="13:13" x14ac:dyDescent="0.65">
      <c r="M31" s="13"/>
    </row>
    <row r="32" spans="13:13" x14ac:dyDescent="0.65">
      <c r="M32" s="13"/>
    </row>
    <row r="33" spans="13:13" x14ac:dyDescent="0.65">
      <c r="M33" s="13"/>
    </row>
    <row r="34" spans="13:13" x14ac:dyDescent="0.65">
      <c r="M34" s="13"/>
    </row>
    <row r="35" spans="13:13" x14ac:dyDescent="0.65">
      <c r="M35" s="13"/>
    </row>
    <row r="36" spans="13:13" x14ac:dyDescent="0.65">
      <c r="M36" s="13"/>
    </row>
    <row r="37" spans="13:13" x14ac:dyDescent="0.65">
      <c r="M37" s="13"/>
    </row>
    <row r="38" spans="13:13" x14ac:dyDescent="0.65">
      <c r="M38" s="13"/>
    </row>
    <row r="39" spans="13:13" x14ac:dyDescent="0.65">
      <c r="M39" s="13"/>
    </row>
    <row r="40" spans="13:13" x14ac:dyDescent="0.65">
      <c r="M40" s="13"/>
    </row>
    <row r="41" spans="13:13" x14ac:dyDescent="0.65">
      <c r="M41" s="13"/>
    </row>
    <row r="42" spans="13:13" x14ac:dyDescent="0.65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P41"/>
  <sheetViews>
    <sheetView rightToLeft="1" view="pageBreakPreview" topLeftCell="B7" zoomScaleNormal="100" zoomScaleSheetLayoutView="100" workbookViewId="0">
      <selection activeCell="B16" sqref="A16:XFD17"/>
    </sheetView>
  </sheetViews>
  <sheetFormatPr defaultColWidth="9.125" defaultRowHeight="22.5" x14ac:dyDescent="0.55000000000000004"/>
  <cols>
    <col min="1" max="1" width="26.125" style="104" bestFit="1" customWidth="1"/>
    <col min="2" max="2" width="1" style="104" customWidth="1"/>
    <col min="3" max="3" width="31" style="104" bestFit="1" customWidth="1"/>
    <col min="4" max="4" width="1" style="104" customWidth="1"/>
    <col min="5" max="5" width="32.625" style="104" bestFit="1" customWidth="1"/>
    <col min="6" max="6" width="1" style="104" customWidth="1"/>
    <col min="7" max="7" width="10" style="105" customWidth="1"/>
    <col min="8" max="8" width="1" style="104" customWidth="1"/>
    <col min="9" max="9" width="32.625" style="104" bestFit="1" customWidth="1"/>
    <col min="10" max="10" width="1" style="104" customWidth="1"/>
    <col min="11" max="11" width="10.25" style="105" customWidth="1"/>
    <col min="12" max="12" width="1" style="104" customWidth="1"/>
    <col min="13" max="13" width="9.125" style="104" customWidth="1"/>
    <col min="14" max="16384" width="9.125" style="104"/>
  </cols>
  <sheetData>
    <row r="2" spans="1:16" ht="24" x14ac:dyDescent="0.55000000000000004">
      <c r="A2" s="154" t="s">
        <v>67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6" ht="24" x14ac:dyDescent="0.55000000000000004">
      <c r="A3" s="154" t="str">
        <f>'سرمایه‌گذاری در اوراق بهادار '!A3:Q3</f>
        <v>صورت وضعیت درآمدها</v>
      </c>
      <c r="B3" s="154" t="s">
        <v>29</v>
      </c>
      <c r="C3" s="154" t="s">
        <v>29</v>
      </c>
      <c r="D3" s="154" t="s">
        <v>29</v>
      </c>
      <c r="E3" s="154" t="s">
        <v>29</v>
      </c>
      <c r="F3" s="154" t="s">
        <v>29</v>
      </c>
      <c r="G3" s="154"/>
      <c r="H3" s="154"/>
      <c r="I3" s="154"/>
      <c r="J3" s="154"/>
      <c r="K3" s="154"/>
      <c r="L3" s="154"/>
      <c r="M3" s="154"/>
    </row>
    <row r="4" spans="1:16" ht="26.25" x14ac:dyDescent="0.6">
      <c r="A4" s="136" t="str">
        <f>'سرمایه‌گذاری در اوراق بهادار '!A4:Q4</f>
        <v>برای ماه منتهی به 1402/02/31</v>
      </c>
      <c r="B4" s="136" t="s">
        <v>95</v>
      </c>
      <c r="C4" s="136" t="s">
        <v>2</v>
      </c>
      <c r="D4" s="136" t="s">
        <v>2</v>
      </c>
      <c r="E4" s="136" t="s">
        <v>2</v>
      </c>
      <c r="F4" s="136" t="s">
        <v>2</v>
      </c>
      <c r="G4" s="136"/>
      <c r="H4" s="136"/>
      <c r="I4" s="136"/>
      <c r="J4" s="136"/>
      <c r="K4" s="136"/>
      <c r="L4" s="136"/>
      <c r="M4" s="136"/>
      <c r="N4" s="51"/>
    </row>
    <row r="5" spans="1:16" ht="24" x14ac:dyDescent="0.55000000000000004">
      <c r="B5" s="122"/>
      <c r="C5" s="122"/>
      <c r="D5" s="122"/>
      <c r="E5" s="122"/>
      <c r="F5" s="122"/>
      <c r="G5" s="122"/>
      <c r="H5" s="122"/>
      <c r="I5" s="122"/>
    </row>
    <row r="6" spans="1:16" ht="28.5" x14ac:dyDescent="0.55000000000000004">
      <c r="A6" s="140" t="s">
        <v>81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1:16" ht="28.5" x14ac:dyDescent="0.55000000000000004">
      <c r="A7" s="14"/>
      <c r="B7" s="14"/>
      <c r="C7" s="14"/>
      <c r="D7" s="14"/>
      <c r="E7" s="14"/>
      <c r="F7" s="14"/>
      <c r="G7" s="106"/>
      <c r="H7" s="14"/>
      <c r="I7" s="14"/>
      <c r="J7" s="14"/>
      <c r="K7" s="106"/>
      <c r="L7" s="14"/>
    </row>
    <row r="8" spans="1:16" ht="24.75" thickBot="1" x14ac:dyDescent="0.6">
      <c r="A8" s="155" t="s">
        <v>53</v>
      </c>
      <c r="B8" s="155" t="s">
        <v>53</v>
      </c>
      <c r="C8" s="155" t="s">
        <v>53</v>
      </c>
      <c r="E8" s="155" t="str">
        <f>'درآمد ناشی از فروش '!C7</f>
        <v>طی اردیبهشت ماه</v>
      </c>
      <c r="F8" s="155" t="s">
        <v>31</v>
      </c>
      <c r="G8" s="155" t="s">
        <v>31</v>
      </c>
      <c r="I8" s="155" t="str">
        <f>'درآمد ناشی از فروش '!K7</f>
        <v>از ابتدای سال مالی تا پایان اردیبهشت ماه</v>
      </c>
      <c r="J8" s="155" t="s">
        <v>32</v>
      </c>
      <c r="K8" s="155" t="s">
        <v>32</v>
      </c>
    </row>
    <row r="9" spans="1:16" ht="32.25" thickBot="1" x14ac:dyDescent="0.6">
      <c r="A9" s="107" t="s">
        <v>54</v>
      </c>
      <c r="C9" s="107" t="s">
        <v>19</v>
      </c>
      <c r="E9" s="107" t="s">
        <v>55</v>
      </c>
      <c r="G9" s="108" t="s">
        <v>56</v>
      </c>
      <c r="I9" s="107" t="s">
        <v>55</v>
      </c>
      <c r="K9" s="108" t="s">
        <v>56</v>
      </c>
    </row>
    <row r="10" spans="1:16" ht="24.75" x14ac:dyDescent="0.6">
      <c r="A10" s="61" t="s">
        <v>26</v>
      </c>
      <c r="B10" s="61"/>
      <c r="C10" s="61" t="s">
        <v>27</v>
      </c>
      <c r="D10" s="61"/>
      <c r="E10" s="61">
        <v>2227</v>
      </c>
      <c r="F10" s="109"/>
      <c r="G10" s="33">
        <f>E10/$E$15</f>
        <v>7.3993756349026454E-5</v>
      </c>
      <c r="H10" s="109"/>
      <c r="I10" s="61">
        <v>6437</v>
      </c>
      <c r="J10" s="109"/>
      <c r="K10" s="33">
        <f>I10/$I$15</f>
        <v>4.5265167270224853E-6</v>
      </c>
      <c r="M10" s="110"/>
      <c r="N10" s="111"/>
      <c r="O10" s="110"/>
      <c r="P10" s="111"/>
    </row>
    <row r="11" spans="1:16" ht="24.75" x14ac:dyDescent="0.6">
      <c r="A11" s="61" t="s">
        <v>63</v>
      </c>
      <c r="B11" s="61"/>
      <c r="C11" s="61" t="s">
        <v>64</v>
      </c>
      <c r="D11" s="61"/>
      <c r="E11" s="61">
        <v>29664305</v>
      </c>
      <c r="F11" s="109"/>
      <c r="G11" s="33">
        <f>E11/$E$15</f>
        <v>0.98561892969609666</v>
      </c>
      <c r="H11" s="109"/>
      <c r="I11" s="61">
        <v>1421618875</v>
      </c>
      <c r="J11" s="109"/>
      <c r="K11" s="33">
        <f>I11/$I$15</f>
        <v>0.99968644044405586</v>
      </c>
      <c r="M11" s="110"/>
      <c r="N11" s="111"/>
      <c r="O11" s="110"/>
      <c r="P11" s="111"/>
    </row>
    <row r="12" spans="1:16" ht="24.75" x14ac:dyDescent="0.6">
      <c r="A12" s="61" t="s">
        <v>102</v>
      </c>
      <c r="B12" s="61"/>
      <c r="C12" s="61" t="s">
        <v>103</v>
      </c>
      <c r="D12" s="61"/>
      <c r="E12" s="61">
        <v>425006</v>
      </c>
      <c r="F12" s="109"/>
      <c r="G12" s="33">
        <f>E12/$E$15</f>
        <v>1.4121145222664723E-2</v>
      </c>
      <c r="H12" s="109"/>
      <c r="I12" s="61">
        <v>426992</v>
      </c>
      <c r="J12" s="109"/>
      <c r="K12" s="33">
        <f>I12/$I$15</f>
        <v>3.0026199010482909E-4</v>
      </c>
      <c r="M12" s="110"/>
      <c r="N12" s="111"/>
      <c r="O12" s="110"/>
      <c r="P12" s="111"/>
    </row>
    <row r="13" spans="1:16" ht="24.75" x14ac:dyDescent="0.6">
      <c r="A13" s="61" t="s">
        <v>114</v>
      </c>
      <c r="B13" s="61"/>
      <c r="C13" s="61" t="s">
        <v>115</v>
      </c>
      <c r="D13" s="61"/>
      <c r="E13" s="61">
        <v>1093</v>
      </c>
      <c r="F13" s="109"/>
      <c r="G13" s="33">
        <f>E13/$E$15</f>
        <v>3.6315750197344371E-5</v>
      </c>
      <c r="H13" s="109"/>
      <c r="I13" s="61">
        <v>2112</v>
      </c>
      <c r="J13" s="109"/>
      <c r="K13" s="33">
        <f>I13/$I$15</f>
        <v>1.4851644131538743E-6</v>
      </c>
      <c r="M13" s="110"/>
      <c r="N13" s="111"/>
      <c r="O13" s="110"/>
      <c r="P13" s="111"/>
    </row>
    <row r="14" spans="1:16" ht="24.75" x14ac:dyDescent="0.6">
      <c r="A14" s="61" t="s">
        <v>117</v>
      </c>
      <c r="B14" s="61"/>
      <c r="C14" s="61" t="s">
        <v>118</v>
      </c>
      <c r="D14" s="61"/>
      <c r="E14" s="61">
        <v>4503</v>
      </c>
      <c r="F14" s="109"/>
      <c r="G14" s="33">
        <f>E14/$E$15</f>
        <v>1.4961557469226139E-4</v>
      </c>
      <c r="H14" s="109"/>
      <c r="I14" s="61">
        <v>10361</v>
      </c>
      <c r="J14" s="109"/>
      <c r="K14" s="33">
        <f>I14/$I$15</f>
        <v>7.2858846991890582E-6</v>
      </c>
      <c r="M14" s="110"/>
      <c r="N14" s="111"/>
      <c r="O14" s="110"/>
      <c r="P14" s="111"/>
    </row>
    <row r="15" spans="1:16" s="51" customFormat="1" ht="36.75" customHeight="1" thickBot="1" x14ac:dyDescent="0.65">
      <c r="E15" s="112">
        <f>SUM(E10:E14)</f>
        <v>30097134</v>
      </c>
      <c r="F15" s="109">
        <f t="shared" ref="F15:L15" si="0">SUM(F10:F12)</f>
        <v>0</v>
      </c>
      <c r="G15" s="34">
        <f>SUM(G10:G14)</f>
        <v>1</v>
      </c>
      <c r="H15" s="109">
        <f t="shared" si="0"/>
        <v>0</v>
      </c>
      <c r="I15" s="112">
        <f>SUM(I10:I14)</f>
        <v>1422064777</v>
      </c>
      <c r="J15" s="109">
        <f t="shared" si="0"/>
        <v>0</v>
      </c>
      <c r="K15" s="34">
        <f>SUM(K10:K14)</f>
        <v>1</v>
      </c>
      <c r="L15" s="51">
        <f t="shared" si="0"/>
        <v>0</v>
      </c>
      <c r="M15" s="60"/>
    </row>
    <row r="16" spans="1:16" ht="23.25" thickTop="1" x14ac:dyDescent="0.55000000000000004">
      <c r="E16" s="114"/>
      <c r="I16" s="114"/>
      <c r="M16" s="113"/>
    </row>
    <row r="17" spans="5:13" x14ac:dyDescent="0.55000000000000004">
      <c r="E17" s="114"/>
      <c r="I17" s="114"/>
      <c r="M17" s="113"/>
    </row>
    <row r="18" spans="5:13" x14ac:dyDescent="0.55000000000000004">
      <c r="E18" s="114"/>
      <c r="M18" s="113"/>
    </row>
    <row r="19" spans="5:13" x14ac:dyDescent="0.55000000000000004">
      <c r="M19" s="113"/>
    </row>
    <row r="20" spans="5:13" x14ac:dyDescent="0.55000000000000004">
      <c r="M20" s="113"/>
    </row>
    <row r="21" spans="5:13" x14ac:dyDescent="0.55000000000000004">
      <c r="M21" s="113"/>
    </row>
    <row r="22" spans="5:13" x14ac:dyDescent="0.55000000000000004">
      <c r="M22" s="113"/>
    </row>
    <row r="23" spans="5:13" x14ac:dyDescent="0.55000000000000004">
      <c r="M23" s="113"/>
    </row>
    <row r="24" spans="5:13" x14ac:dyDescent="0.55000000000000004">
      <c r="M24" s="113"/>
    </row>
    <row r="25" spans="5:13" x14ac:dyDescent="0.55000000000000004">
      <c r="M25" s="113"/>
    </row>
    <row r="26" spans="5:13" x14ac:dyDescent="0.55000000000000004">
      <c r="M26" s="113"/>
    </row>
    <row r="27" spans="5:13" x14ac:dyDescent="0.55000000000000004">
      <c r="M27" s="113"/>
    </row>
    <row r="28" spans="5:13" x14ac:dyDescent="0.55000000000000004">
      <c r="M28" s="113"/>
    </row>
    <row r="29" spans="5:13" x14ac:dyDescent="0.55000000000000004">
      <c r="M29" s="113"/>
    </row>
    <row r="30" spans="5:13" x14ac:dyDescent="0.55000000000000004">
      <c r="M30" s="113"/>
    </row>
    <row r="31" spans="5:13" x14ac:dyDescent="0.55000000000000004">
      <c r="M31" s="113"/>
    </row>
    <row r="32" spans="5:13" x14ac:dyDescent="0.55000000000000004">
      <c r="M32" s="113"/>
    </row>
    <row r="33" spans="13:13" x14ac:dyDescent="0.55000000000000004">
      <c r="M33" s="113"/>
    </row>
    <row r="34" spans="13:13" x14ac:dyDescent="0.55000000000000004">
      <c r="M34" s="113"/>
    </row>
    <row r="35" spans="13:13" x14ac:dyDescent="0.55000000000000004">
      <c r="M35" s="113"/>
    </row>
    <row r="36" spans="13:13" x14ac:dyDescent="0.55000000000000004">
      <c r="M36" s="113"/>
    </row>
    <row r="37" spans="13:13" x14ac:dyDescent="0.55000000000000004">
      <c r="M37" s="113"/>
    </row>
    <row r="38" spans="13:13" x14ac:dyDescent="0.55000000000000004">
      <c r="M38" s="113"/>
    </row>
    <row r="39" spans="13:13" x14ac:dyDescent="0.55000000000000004">
      <c r="M39" s="113"/>
    </row>
    <row r="40" spans="13:13" x14ac:dyDescent="0.55000000000000004">
      <c r="M40" s="113"/>
    </row>
    <row r="41" spans="13:13" x14ac:dyDescent="0.55000000000000004">
      <c r="M41" s="113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2"/>
  <sheetViews>
    <sheetView rightToLeft="1" tabSelected="1" view="pageBreakPreview" topLeftCell="A7" zoomScaleNormal="100" zoomScaleSheetLayoutView="100" workbookViewId="0">
      <selection activeCell="A19" sqref="A19"/>
    </sheetView>
  </sheetViews>
  <sheetFormatPr defaultColWidth="12.125" defaultRowHeight="22.5" x14ac:dyDescent="0.55000000000000004"/>
  <cols>
    <col min="1" max="1" width="42.375" style="104" bestFit="1" customWidth="1"/>
    <col min="2" max="2" width="2.625" style="104" customWidth="1"/>
    <col min="3" max="3" width="19" style="104" bestFit="1" customWidth="1"/>
    <col min="4" max="4" width="0.75" style="104" customWidth="1"/>
    <col min="5" max="5" width="43.75" style="104" customWidth="1"/>
    <col min="6" max="6" width="12.125" style="104"/>
    <col min="7" max="7" width="14" style="104" bestFit="1" customWidth="1"/>
    <col min="8" max="16384" width="12.125" style="104"/>
  </cols>
  <sheetData>
    <row r="2" spans="1:13" ht="24" x14ac:dyDescent="0.55000000000000004">
      <c r="A2" s="154" t="s">
        <v>67</v>
      </c>
      <c r="B2" s="154"/>
      <c r="C2" s="154"/>
      <c r="D2" s="154"/>
      <c r="E2" s="154"/>
    </row>
    <row r="3" spans="1:13" ht="24" x14ac:dyDescent="0.55000000000000004">
      <c r="A3" s="154" t="s">
        <v>29</v>
      </c>
      <c r="B3" s="154" t="s">
        <v>29</v>
      </c>
      <c r="C3" s="154" t="s">
        <v>29</v>
      </c>
      <c r="D3" s="154" t="s">
        <v>29</v>
      </c>
      <c r="E3" s="154"/>
    </row>
    <row r="4" spans="1:13" ht="24" x14ac:dyDescent="0.55000000000000004">
      <c r="A4" s="154" t="str">
        <f>'درآمد سپرده بانکی '!A4:M4</f>
        <v>برای ماه منتهی به 1402/02/31</v>
      </c>
      <c r="B4" s="154" t="s">
        <v>2</v>
      </c>
      <c r="C4" s="154" t="s">
        <v>2</v>
      </c>
      <c r="D4" s="154" t="s">
        <v>2</v>
      </c>
      <c r="E4" s="154"/>
    </row>
    <row r="5" spans="1:13" ht="24" x14ac:dyDescent="0.55000000000000004">
      <c r="A5" s="122"/>
      <c r="B5" s="122"/>
      <c r="C5" s="122"/>
      <c r="D5" s="122"/>
      <c r="E5" s="122"/>
    </row>
    <row r="6" spans="1:13" ht="28.5" x14ac:dyDescent="0.55000000000000004">
      <c r="A6" s="140" t="s">
        <v>83</v>
      </c>
      <c r="B6" s="140"/>
      <c r="C6" s="140"/>
      <c r="D6" s="140"/>
      <c r="E6" s="140"/>
    </row>
    <row r="7" spans="1:13" ht="28.5" x14ac:dyDescent="0.55000000000000004">
      <c r="A7" s="14"/>
      <c r="B7" s="14"/>
      <c r="C7" s="14"/>
      <c r="D7" s="14"/>
      <c r="E7" s="14"/>
    </row>
    <row r="8" spans="1:13" ht="24.75" thickBot="1" x14ac:dyDescent="0.6">
      <c r="A8" s="154" t="s">
        <v>57</v>
      </c>
      <c r="C8" s="123" t="str">
        <f>'درآمد ناشی از فروش '!C7</f>
        <v>طی اردیبهشت ماه</v>
      </c>
      <c r="E8" s="126" t="str">
        <f>'درآمد ناشی از فروش '!K7</f>
        <v>از ابتدای سال مالی تا پایان اردیبهشت ماه</v>
      </c>
      <c r="G8" s="48"/>
    </row>
    <row r="9" spans="1:13" ht="24.75" thickBot="1" x14ac:dyDescent="0.6">
      <c r="A9" s="155" t="s">
        <v>57</v>
      </c>
      <c r="C9" s="123" t="s">
        <v>22</v>
      </c>
      <c r="E9" s="123" t="s">
        <v>22</v>
      </c>
      <c r="G9" s="48"/>
    </row>
    <row r="10" spans="1:13" ht="24" x14ac:dyDescent="0.6">
      <c r="A10" s="115" t="s">
        <v>66</v>
      </c>
      <c r="C10" s="110">
        <v>579100526</v>
      </c>
      <c r="E10" s="110">
        <v>1117500353</v>
      </c>
      <c r="F10" s="48"/>
      <c r="G10" s="110"/>
      <c r="H10" s="48"/>
      <c r="K10" s="110"/>
    </row>
    <row r="11" spans="1:13" ht="24" x14ac:dyDescent="0.6">
      <c r="A11" s="115" t="s">
        <v>101</v>
      </c>
      <c r="C11" s="110">
        <v>286959093</v>
      </c>
      <c r="E11" s="110">
        <v>502616324</v>
      </c>
      <c r="F11" s="48"/>
      <c r="G11" s="110"/>
      <c r="H11" s="110"/>
      <c r="I11" s="110"/>
      <c r="J11" s="110"/>
      <c r="K11" s="110"/>
    </row>
    <row r="12" spans="1:13" ht="27" thickBot="1" x14ac:dyDescent="0.7">
      <c r="A12" s="115" t="s">
        <v>38</v>
      </c>
      <c r="C12" s="116">
        <f>SUM(C10:C11)</f>
        <v>866059619</v>
      </c>
      <c r="D12" s="51"/>
      <c r="E12" s="117">
        <f>SUM(E10:E11)</f>
        <v>1620116677</v>
      </c>
    </row>
    <row r="13" spans="1:13" ht="23.25" thickTop="1" x14ac:dyDescent="0.55000000000000004">
      <c r="M13" s="113"/>
    </row>
    <row r="14" spans="1:13" x14ac:dyDescent="0.55000000000000004">
      <c r="C14" s="110"/>
      <c r="E14" s="110"/>
      <c r="M14" s="113"/>
    </row>
    <row r="15" spans="1:13" x14ac:dyDescent="0.55000000000000004">
      <c r="C15" s="48"/>
      <c r="E15" s="114"/>
      <c r="M15" s="113"/>
    </row>
    <row r="16" spans="1:13" x14ac:dyDescent="0.55000000000000004">
      <c r="C16" s="48"/>
      <c r="E16" s="110"/>
      <c r="M16" s="113"/>
    </row>
    <row r="17" spans="3:13" x14ac:dyDescent="0.55000000000000004">
      <c r="C17" s="110"/>
      <c r="E17" s="110"/>
      <c r="M17" s="113"/>
    </row>
    <row r="18" spans="3:13" x14ac:dyDescent="0.55000000000000004">
      <c r="E18" s="110"/>
      <c r="M18" s="113"/>
    </row>
    <row r="19" spans="3:13" x14ac:dyDescent="0.55000000000000004">
      <c r="M19" s="113"/>
    </row>
    <row r="20" spans="3:13" x14ac:dyDescent="0.55000000000000004">
      <c r="M20" s="113"/>
    </row>
    <row r="21" spans="3:13" x14ac:dyDescent="0.55000000000000004">
      <c r="M21" s="113"/>
    </row>
    <row r="22" spans="3:13" x14ac:dyDescent="0.55000000000000004">
      <c r="M22" s="113"/>
    </row>
    <row r="23" spans="3:13" x14ac:dyDescent="0.55000000000000004">
      <c r="M23" s="113"/>
    </row>
    <row r="24" spans="3:13" x14ac:dyDescent="0.55000000000000004">
      <c r="M24" s="113"/>
    </row>
    <row r="25" spans="3:13" x14ac:dyDescent="0.55000000000000004">
      <c r="M25" s="113"/>
    </row>
    <row r="26" spans="3:13" x14ac:dyDescent="0.55000000000000004">
      <c r="M26" s="113"/>
    </row>
    <row r="27" spans="3:13" x14ac:dyDescent="0.55000000000000004">
      <c r="M27" s="113"/>
    </row>
    <row r="28" spans="3:13" x14ac:dyDescent="0.55000000000000004">
      <c r="M28" s="113"/>
    </row>
    <row r="29" spans="3:13" x14ac:dyDescent="0.55000000000000004">
      <c r="M29" s="113"/>
    </row>
    <row r="30" spans="3:13" x14ac:dyDescent="0.55000000000000004">
      <c r="M30" s="113"/>
    </row>
    <row r="31" spans="3:13" x14ac:dyDescent="0.55000000000000004">
      <c r="M31" s="113"/>
    </row>
    <row r="32" spans="3:13" x14ac:dyDescent="0.55000000000000004">
      <c r="M32" s="113"/>
    </row>
    <row r="33" spans="13:13" x14ac:dyDescent="0.55000000000000004">
      <c r="M33" s="113"/>
    </row>
    <row r="34" spans="13:13" x14ac:dyDescent="0.55000000000000004">
      <c r="M34" s="113"/>
    </row>
    <row r="35" spans="13:13" x14ac:dyDescent="0.55000000000000004">
      <c r="M35" s="113"/>
    </row>
    <row r="36" spans="13:13" x14ac:dyDescent="0.55000000000000004">
      <c r="M36" s="113"/>
    </row>
    <row r="37" spans="13:13" x14ac:dyDescent="0.55000000000000004">
      <c r="M37" s="113"/>
    </row>
    <row r="38" spans="13:13" x14ac:dyDescent="0.55000000000000004">
      <c r="M38" s="113"/>
    </row>
    <row r="39" spans="13:13" x14ac:dyDescent="0.55000000000000004">
      <c r="M39" s="113"/>
    </row>
    <row r="40" spans="13:13" x14ac:dyDescent="0.55000000000000004">
      <c r="M40" s="113"/>
    </row>
    <row r="41" spans="13:13" x14ac:dyDescent="0.55000000000000004">
      <c r="M41" s="113"/>
    </row>
    <row r="42" spans="13:13" x14ac:dyDescent="0.55000000000000004">
      <c r="M42" s="11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J40"/>
  <sheetViews>
    <sheetView rightToLeft="1" view="pageBreakPreview" topLeftCell="N31" zoomScale="50" zoomScaleNormal="60" zoomScaleSheetLayoutView="50" workbookViewId="0">
      <selection activeCell="N31" sqref="A1:XFD1048576"/>
    </sheetView>
  </sheetViews>
  <sheetFormatPr defaultColWidth="9.125" defaultRowHeight="31.5" x14ac:dyDescent="0.25"/>
  <cols>
    <col min="1" max="1" width="51.75" style="175" customWidth="1"/>
    <col min="2" max="2" width="1" style="175" customWidth="1"/>
    <col min="3" max="3" width="23.75" style="176" bestFit="1" customWidth="1"/>
    <col min="4" max="4" width="1" style="175" customWidth="1"/>
    <col min="5" max="5" width="31.25" style="175" customWidth="1"/>
    <col min="6" max="6" width="0.75" style="175" customWidth="1"/>
    <col min="7" max="7" width="30" style="175" customWidth="1"/>
    <col min="8" max="8" width="1.125" style="175" customWidth="1"/>
    <col min="9" max="9" width="20.625" style="176" bestFit="1" customWidth="1"/>
    <col min="10" max="10" width="1.375" style="175" customWidth="1"/>
    <col min="11" max="11" width="33.375" style="175" customWidth="1"/>
    <col min="12" max="12" width="0.75" style="175" customWidth="1"/>
    <col min="13" max="13" width="20.125" style="176" bestFit="1" customWidth="1"/>
    <col min="14" max="14" width="0.875" style="175" customWidth="1"/>
    <col min="15" max="15" width="27" style="175" customWidth="1"/>
    <col min="16" max="16" width="1" style="175" customWidth="1"/>
    <col min="17" max="17" width="22.625" style="176" bestFit="1" customWidth="1"/>
    <col min="18" max="18" width="1" style="175" customWidth="1"/>
    <col min="19" max="19" width="18.125" style="175" bestFit="1" customWidth="1"/>
    <col min="20" max="20" width="1" style="175" customWidth="1"/>
    <col min="21" max="21" width="28.75" style="175" customWidth="1"/>
    <col min="22" max="22" width="0.875" style="175" customWidth="1"/>
    <col min="23" max="23" width="29.875" style="175" customWidth="1"/>
    <col min="24" max="24" width="1" style="175" customWidth="1"/>
    <col min="25" max="25" width="19.625" style="176" customWidth="1"/>
    <col min="26" max="26" width="1.875" style="175" customWidth="1"/>
    <col min="27" max="27" width="32.625" style="175" bestFit="1" customWidth="1"/>
    <col min="28" max="28" width="17.125" style="175" customWidth="1"/>
    <col min="29" max="29" width="13.875" style="175" customWidth="1"/>
    <col min="30" max="30" width="9" style="175" customWidth="1"/>
    <col min="31" max="31" width="16.75" style="175" customWidth="1"/>
    <col min="32" max="32" width="10" style="175" customWidth="1"/>
    <col min="33" max="33" width="15.75" style="175" customWidth="1"/>
    <col min="34" max="34" width="16.25" style="175" customWidth="1"/>
    <col min="35" max="35" width="9.125" style="175"/>
    <col min="36" max="36" width="27.25" style="175" bestFit="1" customWidth="1"/>
    <col min="37" max="16384" width="9.125" style="175"/>
  </cols>
  <sheetData>
    <row r="2" spans="1:36" ht="47.25" customHeight="1" x14ac:dyDescent="0.25">
      <c r="A2" s="177" t="s">
        <v>67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36" ht="47.25" customHeight="1" x14ac:dyDescent="0.25">
      <c r="A3" s="177" t="s">
        <v>92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4" spans="1:36" ht="47.25" customHeight="1" x14ac:dyDescent="0.25">
      <c r="A4" s="177" t="s">
        <v>157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</row>
    <row r="5" spans="1:36" ht="47.25" customHeight="1" x14ac:dyDescent="0.2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</row>
    <row r="6" spans="1:36" s="181" customFormat="1" ht="47.25" customHeight="1" x14ac:dyDescent="0.25">
      <c r="A6" s="179" t="s">
        <v>68</v>
      </c>
      <c r="B6" s="179"/>
      <c r="C6" s="180"/>
      <c r="D6" s="179"/>
      <c r="E6" s="179"/>
      <c r="F6" s="179"/>
      <c r="G6" s="179"/>
      <c r="H6" s="179"/>
      <c r="I6" s="180"/>
      <c r="J6" s="179"/>
      <c r="K6" s="179"/>
      <c r="L6" s="179"/>
      <c r="M6" s="180"/>
      <c r="N6" s="179"/>
      <c r="O6" s="179"/>
      <c r="P6" s="179"/>
      <c r="Q6" s="180"/>
      <c r="R6" s="179"/>
      <c r="S6" s="179"/>
      <c r="T6" s="179"/>
      <c r="U6" s="179"/>
      <c r="V6" s="179"/>
      <c r="W6" s="179"/>
      <c r="Y6" s="182"/>
    </row>
    <row r="7" spans="1:36" s="181" customFormat="1" ht="47.25" customHeight="1" x14ac:dyDescent="0.25">
      <c r="A7" s="179" t="s">
        <v>69</v>
      </c>
      <c r="B7" s="179"/>
      <c r="C7" s="180"/>
      <c r="D7" s="179"/>
      <c r="E7" s="179"/>
      <c r="F7" s="179"/>
      <c r="G7" s="179"/>
      <c r="H7" s="179"/>
      <c r="I7" s="180"/>
      <c r="J7" s="179"/>
      <c r="K7" s="179"/>
      <c r="L7" s="179"/>
      <c r="M7" s="180"/>
      <c r="N7" s="179"/>
      <c r="O7" s="179"/>
      <c r="P7" s="179"/>
      <c r="Q7" s="180"/>
      <c r="R7" s="179"/>
      <c r="S7" s="179"/>
      <c r="T7" s="179"/>
      <c r="U7" s="179"/>
      <c r="V7" s="179"/>
      <c r="W7" s="179"/>
      <c r="Y7" s="182"/>
    </row>
    <row r="9" spans="1:36" ht="40.5" customHeight="1" x14ac:dyDescent="0.25">
      <c r="A9" s="183" t="s">
        <v>3</v>
      </c>
      <c r="C9" s="184" t="s">
        <v>124</v>
      </c>
      <c r="D9" s="184" t="s">
        <v>97</v>
      </c>
      <c r="E9" s="184" t="s">
        <v>97</v>
      </c>
      <c r="F9" s="184" t="s">
        <v>97</v>
      </c>
      <c r="G9" s="184" t="s">
        <v>97</v>
      </c>
      <c r="I9" s="184" t="s">
        <v>4</v>
      </c>
      <c r="J9" s="184" t="s">
        <v>4</v>
      </c>
      <c r="K9" s="184" t="s">
        <v>4</v>
      </c>
      <c r="L9" s="184" t="s">
        <v>4</v>
      </c>
      <c r="M9" s="184" t="s">
        <v>4</v>
      </c>
      <c r="N9" s="184" t="s">
        <v>4</v>
      </c>
      <c r="O9" s="184" t="s">
        <v>4</v>
      </c>
      <c r="Q9" s="184" t="s">
        <v>158</v>
      </c>
      <c r="R9" s="184" t="s">
        <v>98</v>
      </c>
      <c r="S9" s="184" t="s">
        <v>98</v>
      </c>
      <c r="T9" s="184" t="s">
        <v>98</v>
      </c>
      <c r="U9" s="184" t="s">
        <v>98</v>
      </c>
      <c r="V9" s="184" t="s">
        <v>98</v>
      </c>
      <c r="W9" s="184" t="s">
        <v>98</v>
      </c>
      <c r="X9" s="184" t="s">
        <v>98</v>
      </c>
      <c r="Y9" s="184" t="s">
        <v>98</v>
      </c>
    </row>
    <row r="10" spans="1:36" ht="33.75" customHeight="1" x14ac:dyDescent="0.25">
      <c r="A10" s="183" t="s">
        <v>3</v>
      </c>
      <c r="C10" s="185" t="s">
        <v>6</v>
      </c>
      <c r="E10" s="185" t="s">
        <v>7</v>
      </c>
      <c r="G10" s="185" t="s">
        <v>8</v>
      </c>
      <c r="I10" s="183" t="s">
        <v>9</v>
      </c>
      <c r="J10" s="183" t="s">
        <v>9</v>
      </c>
      <c r="K10" s="183" t="s">
        <v>9</v>
      </c>
      <c r="M10" s="183" t="s">
        <v>10</v>
      </c>
      <c r="N10" s="183" t="s">
        <v>10</v>
      </c>
      <c r="O10" s="183" t="s">
        <v>10</v>
      </c>
      <c r="Q10" s="185" t="s">
        <v>6</v>
      </c>
      <c r="S10" s="185" t="s">
        <v>11</v>
      </c>
      <c r="U10" s="185" t="s">
        <v>7</v>
      </c>
      <c r="V10" s="185"/>
      <c r="W10" s="185" t="s">
        <v>8</v>
      </c>
      <c r="Y10" s="186" t="s">
        <v>12</v>
      </c>
    </row>
    <row r="11" spans="1:36" ht="60.75" customHeight="1" x14ac:dyDescent="0.25">
      <c r="A11" s="183" t="s">
        <v>3</v>
      </c>
      <c r="C11" s="184" t="s">
        <v>6</v>
      </c>
      <c r="E11" s="184" t="s">
        <v>7</v>
      </c>
      <c r="G11" s="184" t="s">
        <v>8</v>
      </c>
      <c r="I11" s="187" t="s">
        <v>6</v>
      </c>
      <c r="K11" s="187" t="s">
        <v>7</v>
      </c>
      <c r="M11" s="187" t="s">
        <v>6</v>
      </c>
      <c r="O11" s="187" t="s">
        <v>13</v>
      </c>
      <c r="Q11" s="184" t="s">
        <v>6</v>
      </c>
      <c r="S11" s="184" t="s">
        <v>11</v>
      </c>
      <c r="U11" s="184" t="s">
        <v>7</v>
      </c>
      <c r="V11" s="184"/>
      <c r="W11" s="184"/>
      <c r="Y11" s="188" t="s">
        <v>12</v>
      </c>
      <c r="AA11" s="41">
        <v>4643020807176</v>
      </c>
      <c r="AB11" s="189" t="s">
        <v>107</v>
      </c>
    </row>
    <row r="12" spans="1:36" ht="41.25" customHeight="1" x14ac:dyDescent="0.85">
      <c r="A12" s="190" t="s">
        <v>99</v>
      </c>
      <c r="B12" s="191"/>
      <c r="C12" s="192">
        <v>40000000</v>
      </c>
      <c r="D12" s="192"/>
      <c r="E12" s="192">
        <v>172750816275</v>
      </c>
      <c r="F12" s="192"/>
      <c r="G12" s="192">
        <v>210937410000</v>
      </c>
      <c r="H12" s="192"/>
      <c r="I12" s="192">
        <v>16262043</v>
      </c>
      <c r="J12" s="192"/>
      <c r="K12" s="192">
        <v>92178366336</v>
      </c>
      <c r="L12" s="192"/>
      <c r="M12" s="192">
        <v>-2262043</v>
      </c>
      <c r="N12" s="192"/>
      <c r="O12" s="192">
        <v>11886801713</v>
      </c>
      <c r="P12" s="192"/>
      <c r="Q12" s="192">
        <v>54000000</v>
      </c>
      <c r="R12" s="192"/>
      <c r="S12" s="192">
        <v>5350</v>
      </c>
      <c r="T12" s="192"/>
      <c r="U12" s="192">
        <v>254284325993</v>
      </c>
      <c r="V12" s="192"/>
      <c r="W12" s="192">
        <v>287181045000</v>
      </c>
      <c r="Y12" s="193">
        <f>W12/$AA$11</f>
        <v>6.1852198585056653E-2</v>
      </c>
      <c r="AA12" s="194"/>
      <c r="AB12" s="195"/>
      <c r="AC12" s="194"/>
      <c r="AD12" s="196"/>
      <c r="AE12" s="194"/>
      <c r="AF12" s="197"/>
      <c r="AG12" s="195"/>
      <c r="AH12" s="198"/>
      <c r="AI12" s="196"/>
      <c r="AJ12" s="196"/>
    </row>
    <row r="13" spans="1:36" ht="41.25" customHeight="1" x14ac:dyDescent="0.85">
      <c r="A13" s="190" t="s">
        <v>90</v>
      </c>
      <c r="B13" s="191"/>
      <c r="C13" s="192">
        <v>50000000</v>
      </c>
      <c r="D13" s="192"/>
      <c r="E13" s="192">
        <v>172048567219</v>
      </c>
      <c r="F13" s="192"/>
      <c r="G13" s="192">
        <v>197169817500</v>
      </c>
      <c r="H13" s="192"/>
      <c r="I13" s="192">
        <v>0</v>
      </c>
      <c r="J13" s="192"/>
      <c r="K13" s="192">
        <v>0</v>
      </c>
      <c r="L13" s="192"/>
      <c r="M13" s="192">
        <v>-13000000</v>
      </c>
      <c r="N13" s="192"/>
      <c r="O13" s="192">
        <v>52441343109</v>
      </c>
      <c r="P13" s="192"/>
      <c r="Q13" s="192">
        <v>37000000</v>
      </c>
      <c r="R13" s="192"/>
      <c r="S13" s="192">
        <v>4765</v>
      </c>
      <c r="T13" s="192"/>
      <c r="U13" s="192">
        <v>127315939755</v>
      </c>
      <c r="V13" s="192"/>
      <c r="W13" s="192">
        <v>175255985250</v>
      </c>
      <c r="Y13" s="193">
        <f t="shared" ref="Y13:Y37" si="0">W13/$AA$11</f>
        <v>3.7746112397156154E-2</v>
      </c>
      <c r="AA13" s="194"/>
      <c r="AB13" s="195"/>
      <c r="AC13" s="194"/>
      <c r="AD13" s="196"/>
      <c r="AE13" s="194"/>
      <c r="AF13" s="197"/>
      <c r="AG13" s="194"/>
      <c r="AH13" s="198"/>
      <c r="AI13" s="196"/>
      <c r="AJ13" s="196"/>
    </row>
    <row r="14" spans="1:36" ht="41.25" customHeight="1" x14ac:dyDescent="0.85">
      <c r="A14" s="190" t="s">
        <v>113</v>
      </c>
      <c r="B14" s="191"/>
      <c r="C14" s="192">
        <v>20000001</v>
      </c>
      <c r="D14" s="192"/>
      <c r="E14" s="192">
        <v>158164238889</v>
      </c>
      <c r="F14" s="192"/>
      <c r="G14" s="192">
        <v>184296879214.84399</v>
      </c>
      <c r="H14" s="192"/>
      <c r="I14" s="192">
        <v>15000000</v>
      </c>
      <c r="J14" s="192"/>
      <c r="K14" s="192">
        <v>141576488802</v>
      </c>
      <c r="L14" s="192"/>
      <c r="M14" s="192">
        <v>-1400000</v>
      </c>
      <c r="N14" s="192"/>
      <c r="O14" s="192">
        <v>12807208746</v>
      </c>
      <c r="P14" s="192"/>
      <c r="Q14" s="192">
        <v>33600001</v>
      </c>
      <c r="R14" s="192"/>
      <c r="S14" s="192">
        <v>9590</v>
      </c>
      <c r="T14" s="192"/>
      <c r="U14" s="192">
        <v>287887670700</v>
      </c>
      <c r="V14" s="192"/>
      <c r="W14" s="192">
        <v>320306776732.94</v>
      </c>
      <c r="Y14" s="193">
        <f t="shared" si="0"/>
        <v>6.8986720076268299E-2</v>
      </c>
      <c r="AA14" s="194"/>
      <c r="AB14" s="195"/>
      <c r="AC14" s="194"/>
      <c r="AD14" s="196"/>
      <c r="AE14" s="194"/>
      <c r="AF14" s="197"/>
      <c r="AG14" s="194"/>
      <c r="AH14" s="198"/>
      <c r="AI14" s="196"/>
      <c r="AJ14" s="196"/>
    </row>
    <row r="15" spans="1:36" ht="41.25" customHeight="1" x14ac:dyDescent="0.85">
      <c r="A15" s="190" t="s">
        <v>109</v>
      </c>
      <c r="B15" s="191"/>
      <c r="C15" s="192">
        <v>8000000</v>
      </c>
      <c r="D15" s="192"/>
      <c r="E15" s="192">
        <v>69436014893</v>
      </c>
      <c r="F15" s="192"/>
      <c r="G15" s="192">
        <v>109265976000</v>
      </c>
      <c r="H15" s="192"/>
      <c r="I15" s="192">
        <v>0</v>
      </c>
      <c r="J15" s="192"/>
      <c r="K15" s="192">
        <v>0</v>
      </c>
      <c r="L15" s="192"/>
      <c r="M15" s="192">
        <v>-1000000</v>
      </c>
      <c r="N15" s="192"/>
      <c r="O15" s="192">
        <v>13519593208</v>
      </c>
      <c r="P15" s="192"/>
      <c r="Q15" s="192">
        <v>7000000</v>
      </c>
      <c r="R15" s="192"/>
      <c r="S15" s="192">
        <v>13910</v>
      </c>
      <c r="T15" s="192"/>
      <c r="U15" s="192">
        <v>60756513030</v>
      </c>
      <c r="V15" s="192"/>
      <c r="W15" s="192">
        <v>96790648500</v>
      </c>
      <c r="Y15" s="193">
        <f t="shared" si="0"/>
        <v>2.0846481745333909E-2</v>
      </c>
      <c r="AA15" s="194"/>
      <c r="AB15" s="195"/>
      <c r="AC15" s="194"/>
      <c r="AD15" s="196"/>
      <c r="AE15" s="194"/>
      <c r="AF15" s="197"/>
      <c r="AG15" s="194"/>
      <c r="AH15" s="198"/>
      <c r="AI15" s="196"/>
      <c r="AJ15" s="196"/>
    </row>
    <row r="16" spans="1:36" ht="41.25" customHeight="1" x14ac:dyDescent="0.85">
      <c r="A16" s="190" t="s">
        <v>84</v>
      </c>
      <c r="B16" s="191"/>
      <c r="C16" s="192">
        <v>750000</v>
      </c>
      <c r="D16" s="192"/>
      <c r="E16" s="192">
        <v>123010106122</v>
      </c>
      <c r="F16" s="192"/>
      <c r="G16" s="192">
        <v>140116317750</v>
      </c>
      <c r="H16" s="192"/>
      <c r="I16" s="192">
        <v>126250</v>
      </c>
      <c r="J16" s="192"/>
      <c r="K16" s="192">
        <v>24617088081</v>
      </c>
      <c r="L16" s="192"/>
      <c r="M16" s="192">
        <v>-36250</v>
      </c>
      <c r="N16" s="192"/>
      <c r="O16" s="192">
        <v>6603771546</v>
      </c>
      <c r="P16" s="192"/>
      <c r="Q16" s="192">
        <v>840000</v>
      </c>
      <c r="R16" s="192"/>
      <c r="S16" s="192">
        <v>176370</v>
      </c>
      <c r="T16" s="192"/>
      <c r="U16" s="192">
        <v>141520424272</v>
      </c>
      <c r="V16" s="192"/>
      <c r="W16" s="192">
        <v>147269302740</v>
      </c>
      <c r="Y16" s="193">
        <f t="shared" si="0"/>
        <v>3.1718424029543134E-2</v>
      </c>
      <c r="AA16" s="194"/>
      <c r="AB16" s="195"/>
      <c r="AC16" s="194"/>
      <c r="AD16" s="196"/>
      <c r="AE16" s="194"/>
      <c r="AF16" s="197"/>
      <c r="AG16" s="194"/>
      <c r="AH16" s="198"/>
      <c r="AI16" s="196"/>
      <c r="AJ16" s="196"/>
    </row>
    <row r="17" spans="1:36" ht="41.25" customHeight="1" x14ac:dyDescent="0.85">
      <c r="A17" s="190" t="s">
        <v>85</v>
      </c>
      <c r="B17" s="191"/>
      <c r="C17" s="192">
        <v>9500000</v>
      </c>
      <c r="D17" s="192"/>
      <c r="E17" s="192">
        <v>210623972625</v>
      </c>
      <c r="F17" s="192"/>
      <c r="G17" s="192">
        <v>349125270750</v>
      </c>
      <c r="H17" s="192"/>
      <c r="I17" s="192">
        <v>200000</v>
      </c>
      <c r="J17" s="192"/>
      <c r="K17" s="192">
        <v>7824254161</v>
      </c>
      <c r="L17" s="192"/>
      <c r="M17" s="192">
        <v>-1100000</v>
      </c>
      <c r="N17" s="192"/>
      <c r="O17" s="192">
        <v>42462940877</v>
      </c>
      <c r="P17" s="192"/>
      <c r="Q17" s="192">
        <v>8600000</v>
      </c>
      <c r="R17" s="192"/>
      <c r="S17" s="192">
        <v>35300</v>
      </c>
      <c r="T17" s="192"/>
      <c r="U17" s="192">
        <v>193909518291</v>
      </c>
      <c r="V17" s="192"/>
      <c r="W17" s="192">
        <v>301773699000</v>
      </c>
      <c r="Y17" s="193">
        <f t="shared" si="0"/>
        <v>6.4995120963833503E-2</v>
      </c>
      <c r="AA17" s="194"/>
      <c r="AB17" s="195"/>
      <c r="AC17" s="194"/>
      <c r="AD17" s="196"/>
      <c r="AE17" s="194"/>
      <c r="AF17" s="197"/>
      <c r="AG17" s="194"/>
      <c r="AH17" s="198"/>
      <c r="AI17" s="196"/>
      <c r="AJ17" s="196"/>
    </row>
    <row r="18" spans="1:36" ht="41.25" customHeight="1" x14ac:dyDescent="0.85">
      <c r="A18" s="190" t="s">
        <v>91</v>
      </c>
      <c r="B18" s="191"/>
      <c r="C18" s="192">
        <v>1000000</v>
      </c>
      <c r="D18" s="192"/>
      <c r="E18" s="192">
        <v>10668459156</v>
      </c>
      <c r="F18" s="192"/>
      <c r="G18" s="192">
        <v>26789647500</v>
      </c>
      <c r="H18" s="192"/>
      <c r="I18" s="192">
        <v>0</v>
      </c>
      <c r="J18" s="192"/>
      <c r="K18" s="192">
        <v>0</v>
      </c>
      <c r="L18" s="192"/>
      <c r="M18" s="192">
        <v>-1000000</v>
      </c>
      <c r="N18" s="192"/>
      <c r="O18" s="192">
        <v>28081912555</v>
      </c>
      <c r="P18" s="192"/>
      <c r="Q18" s="192">
        <v>0</v>
      </c>
      <c r="R18" s="192"/>
      <c r="S18" s="192">
        <v>0</v>
      </c>
      <c r="T18" s="192"/>
      <c r="U18" s="192">
        <v>0</v>
      </c>
      <c r="V18" s="192"/>
      <c r="W18" s="192">
        <v>0</v>
      </c>
      <c r="Y18" s="193">
        <f t="shared" si="0"/>
        <v>0</v>
      </c>
      <c r="AA18" s="199"/>
      <c r="AB18" s="195"/>
      <c r="AC18" s="194"/>
      <c r="AD18" s="196"/>
      <c r="AE18" s="194"/>
      <c r="AF18" s="197"/>
      <c r="AG18" s="195"/>
      <c r="AH18" s="198"/>
      <c r="AI18" s="196"/>
      <c r="AJ18" s="196"/>
    </row>
    <row r="19" spans="1:36" ht="41.25" customHeight="1" x14ac:dyDescent="0.85">
      <c r="A19" s="190" t="s">
        <v>108</v>
      </c>
      <c r="B19" s="191"/>
      <c r="C19" s="192">
        <v>10300000</v>
      </c>
      <c r="D19" s="192"/>
      <c r="E19" s="192">
        <v>219189918603</v>
      </c>
      <c r="F19" s="192"/>
      <c r="G19" s="192">
        <v>415179893250</v>
      </c>
      <c r="H19" s="192"/>
      <c r="I19" s="192">
        <v>1401245</v>
      </c>
      <c r="J19" s="192"/>
      <c r="K19" s="192">
        <v>58498373651</v>
      </c>
      <c r="L19" s="192"/>
      <c r="M19" s="192">
        <v>-141245</v>
      </c>
      <c r="N19" s="192"/>
      <c r="O19" s="192">
        <v>6080719174</v>
      </c>
      <c r="P19" s="192"/>
      <c r="Q19" s="192">
        <v>11560000</v>
      </c>
      <c r="R19" s="192"/>
      <c r="S19" s="192">
        <v>40800</v>
      </c>
      <c r="T19" s="192"/>
      <c r="U19" s="192">
        <v>274600388541</v>
      </c>
      <c r="V19" s="192"/>
      <c r="W19" s="192">
        <v>468841694400</v>
      </c>
      <c r="Y19" s="193">
        <f t="shared" si="0"/>
        <v>0.10097772848129041</v>
      </c>
      <c r="AA19" s="194"/>
      <c r="AB19" s="195"/>
      <c r="AC19" s="194"/>
      <c r="AD19" s="196"/>
      <c r="AE19" s="195"/>
      <c r="AF19" s="197"/>
      <c r="AG19" s="194"/>
      <c r="AH19" s="198"/>
      <c r="AI19" s="196"/>
      <c r="AJ19" s="196"/>
    </row>
    <row r="20" spans="1:36" ht="41.25" customHeight="1" x14ac:dyDescent="0.85">
      <c r="A20" s="190" t="s">
        <v>106</v>
      </c>
      <c r="B20" s="191"/>
      <c r="C20" s="192">
        <v>20000001</v>
      </c>
      <c r="D20" s="192"/>
      <c r="E20" s="192">
        <v>116756200361</v>
      </c>
      <c r="F20" s="192"/>
      <c r="G20" s="192">
        <v>140558677027.93399</v>
      </c>
      <c r="H20" s="192"/>
      <c r="I20" s="192">
        <v>200000</v>
      </c>
      <c r="J20" s="192"/>
      <c r="K20" s="192">
        <v>1265172986</v>
      </c>
      <c r="L20" s="192"/>
      <c r="M20" s="192">
        <v>-20200001</v>
      </c>
      <c r="N20" s="192"/>
      <c r="O20" s="192">
        <v>127246782745</v>
      </c>
      <c r="P20" s="192"/>
      <c r="Q20" s="192">
        <v>0</v>
      </c>
      <c r="R20" s="192"/>
      <c r="S20" s="192">
        <v>0</v>
      </c>
      <c r="T20" s="192"/>
      <c r="U20" s="192">
        <v>0</v>
      </c>
      <c r="V20" s="192"/>
      <c r="W20" s="192">
        <v>0</v>
      </c>
      <c r="Y20" s="193">
        <f t="shared" si="0"/>
        <v>0</v>
      </c>
      <c r="AA20" s="194"/>
      <c r="AB20" s="195"/>
      <c r="AC20" s="194"/>
      <c r="AD20" s="196"/>
      <c r="AE20" s="194"/>
      <c r="AF20" s="197"/>
      <c r="AG20" s="194"/>
      <c r="AH20" s="198"/>
      <c r="AI20" s="196"/>
      <c r="AJ20" s="196"/>
    </row>
    <row r="21" spans="1:36" ht="41.25" customHeight="1" x14ac:dyDescent="0.85">
      <c r="A21" s="190" t="s">
        <v>116</v>
      </c>
      <c r="B21" s="191"/>
      <c r="C21" s="192">
        <v>100000</v>
      </c>
      <c r="D21" s="192"/>
      <c r="E21" s="192">
        <v>2081733412</v>
      </c>
      <c r="F21" s="192"/>
      <c r="G21" s="192">
        <v>2887715250</v>
      </c>
      <c r="H21" s="192"/>
      <c r="I21" s="192">
        <v>0</v>
      </c>
      <c r="J21" s="192"/>
      <c r="K21" s="192">
        <v>0</v>
      </c>
      <c r="L21" s="192"/>
      <c r="M21" s="192">
        <v>0</v>
      </c>
      <c r="N21" s="192"/>
      <c r="O21" s="192">
        <v>0</v>
      </c>
      <c r="P21" s="192"/>
      <c r="Q21" s="192">
        <v>100000</v>
      </c>
      <c r="R21" s="192"/>
      <c r="S21" s="192">
        <v>29050</v>
      </c>
      <c r="T21" s="192"/>
      <c r="U21" s="192">
        <v>2081733412</v>
      </c>
      <c r="V21" s="192"/>
      <c r="W21" s="192">
        <v>2887715250</v>
      </c>
      <c r="Y21" s="193">
        <f t="shared" si="0"/>
        <v>6.2194751432879741E-4</v>
      </c>
      <c r="AA21" s="194"/>
      <c r="AB21" s="195"/>
      <c r="AC21" s="194"/>
      <c r="AD21" s="196"/>
      <c r="AE21" s="194"/>
      <c r="AF21" s="197"/>
      <c r="AG21" s="194"/>
      <c r="AH21" s="198"/>
      <c r="AI21" s="196"/>
      <c r="AJ21" s="196"/>
    </row>
    <row r="22" spans="1:36" ht="41.25" customHeight="1" x14ac:dyDescent="0.85">
      <c r="A22" s="190" t="s">
        <v>129</v>
      </c>
      <c r="B22" s="191"/>
      <c r="C22" s="192">
        <v>2158333</v>
      </c>
      <c r="D22" s="192"/>
      <c r="E22" s="192">
        <v>20864605111</v>
      </c>
      <c r="F22" s="192"/>
      <c r="G22" s="192">
        <v>55675489338.967499</v>
      </c>
      <c r="H22" s="192"/>
      <c r="I22" s="192">
        <v>0</v>
      </c>
      <c r="J22" s="192"/>
      <c r="K22" s="192">
        <v>0</v>
      </c>
      <c r="L22" s="192"/>
      <c r="M22" s="192">
        <v>0</v>
      </c>
      <c r="N22" s="192"/>
      <c r="O22" s="192">
        <v>0</v>
      </c>
      <c r="P22" s="192"/>
      <c r="Q22" s="192">
        <v>2158333</v>
      </c>
      <c r="R22" s="192"/>
      <c r="S22" s="192">
        <v>23350</v>
      </c>
      <c r="T22" s="192"/>
      <c r="U22" s="192">
        <v>20864605111</v>
      </c>
      <c r="V22" s="192"/>
      <c r="W22" s="192">
        <v>50097212950.477501</v>
      </c>
      <c r="Y22" s="193">
        <f t="shared" si="0"/>
        <v>1.0789788594754945E-2</v>
      </c>
      <c r="AA22" s="194"/>
      <c r="AB22" s="195"/>
      <c r="AC22" s="194"/>
      <c r="AD22" s="196"/>
      <c r="AE22" s="194"/>
      <c r="AF22" s="197"/>
      <c r="AG22" s="194"/>
      <c r="AH22" s="198"/>
      <c r="AI22" s="196"/>
      <c r="AJ22" s="196"/>
    </row>
    <row r="23" spans="1:36" ht="41.25" customHeight="1" x14ac:dyDescent="0.85">
      <c r="A23" s="190" t="s">
        <v>127</v>
      </c>
      <c r="B23" s="191"/>
      <c r="C23" s="192">
        <v>1000000</v>
      </c>
      <c r="D23" s="192"/>
      <c r="E23" s="192">
        <v>47221939079</v>
      </c>
      <c r="F23" s="192"/>
      <c r="G23" s="192">
        <v>46571242500</v>
      </c>
      <c r="H23" s="192"/>
      <c r="I23" s="192">
        <v>1000000</v>
      </c>
      <c r="J23" s="192"/>
      <c r="K23" s="192">
        <v>48347487722</v>
      </c>
      <c r="L23" s="192"/>
      <c r="M23" s="192">
        <v>-1450000</v>
      </c>
      <c r="N23" s="192"/>
      <c r="O23" s="192">
        <v>71582356529</v>
      </c>
      <c r="P23" s="192"/>
      <c r="Q23" s="192">
        <v>550000</v>
      </c>
      <c r="R23" s="192"/>
      <c r="S23" s="192">
        <v>48200</v>
      </c>
      <c r="T23" s="192"/>
      <c r="U23" s="192">
        <v>26281592370</v>
      </c>
      <c r="V23" s="192"/>
      <c r="W23" s="192">
        <v>26352265500</v>
      </c>
      <c r="Y23" s="193">
        <f t="shared" si="0"/>
        <v>5.6756724973688194E-3</v>
      </c>
      <c r="AA23" s="194"/>
      <c r="AB23" s="195"/>
      <c r="AC23" s="194"/>
      <c r="AD23" s="196"/>
      <c r="AE23" s="194"/>
      <c r="AF23" s="197"/>
      <c r="AG23" s="194"/>
      <c r="AH23" s="198"/>
      <c r="AI23" s="196"/>
      <c r="AJ23" s="196"/>
    </row>
    <row r="24" spans="1:36" ht="41.25" customHeight="1" x14ac:dyDescent="0.85">
      <c r="A24" s="190" t="s">
        <v>125</v>
      </c>
      <c r="B24" s="191"/>
      <c r="C24" s="192">
        <v>924169</v>
      </c>
      <c r="D24" s="192"/>
      <c r="E24" s="192">
        <v>52513320470</v>
      </c>
      <c r="F24" s="192"/>
      <c r="G24" s="192">
        <v>51831372370.869003</v>
      </c>
      <c r="H24" s="192"/>
      <c r="I24" s="192">
        <v>85831</v>
      </c>
      <c r="J24" s="192"/>
      <c r="K24" s="192">
        <v>5022526757</v>
      </c>
      <c r="L24" s="192"/>
      <c r="M24" s="192">
        <v>-50393</v>
      </c>
      <c r="N24" s="192"/>
      <c r="O24" s="192">
        <v>2984222270</v>
      </c>
      <c r="P24" s="192"/>
      <c r="Q24" s="192">
        <v>959607</v>
      </c>
      <c r="R24" s="192"/>
      <c r="S24" s="192">
        <v>52780</v>
      </c>
      <c r="T24" s="192"/>
      <c r="U24" s="192">
        <v>54665150249</v>
      </c>
      <c r="V24" s="192"/>
      <c r="W24" s="192">
        <v>50346701518.112999</v>
      </c>
      <c r="Y24" s="193">
        <f t="shared" si="0"/>
        <v>1.0843522699769055E-2</v>
      </c>
      <c r="AA24" s="194"/>
      <c r="AB24" s="195"/>
      <c r="AC24" s="194"/>
      <c r="AD24" s="196"/>
      <c r="AE24" s="194"/>
      <c r="AF24" s="197"/>
      <c r="AG24" s="194"/>
      <c r="AH24" s="198"/>
      <c r="AI24" s="196"/>
      <c r="AJ24" s="196"/>
    </row>
    <row r="25" spans="1:36" ht="41.25" customHeight="1" x14ac:dyDescent="0.85">
      <c r="A25" s="190" t="s">
        <v>126</v>
      </c>
      <c r="B25" s="191"/>
      <c r="C25" s="192">
        <v>1500000</v>
      </c>
      <c r="D25" s="192"/>
      <c r="E25" s="192">
        <v>47654208864</v>
      </c>
      <c r="F25" s="192"/>
      <c r="G25" s="192">
        <v>47088148500</v>
      </c>
      <c r="H25" s="192"/>
      <c r="I25" s="192">
        <v>5104606</v>
      </c>
      <c r="J25" s="192"/>
      <c r="K25" s="192">
        <v>160217181883</v>
      </c>
      <c r="L25" s="192"/>
      <c r="M25" s="192">
        <v>-4606</v>
      </c>
      <c r="N25" s="192"/>
      <c r="O25" s="192">
        <v>130032081</v>
      </c>
      <c r="P25" s="192"/>
      <c r="Q25" s="192">
        <v>6600000</v>
      </c>
      <c r="R25" s="192"/>
      <c r="S25" s="192">
        <v>30990</v>
      </c>
      <c r="T25" s="192"/>
      <c r="U25" s="192">
        <v>207724598464</v>
      </c>
      <c r="V25" s="192"/>
      <c r="W25" s="192">
        <v>203317022700</v>
      </c>
      <c r="Y25" s="193">
        <f t="shared" si="0"/>
        <v>4.378981511040491E-2</v>
      </c>
      <c r="AA25" s="194"/>
      <c r="AB25" s="195"/>
      <c r="AC25" s="194"/>
      <c r="AD25" s="196"/>
      <c r="AE25" s="194"/>
      <c r="AF25" s="197"/>
      <c r="AG25" s="194"/>
      <c r="AH25" s="198"/>
      <c r="AI25" s="196"/>
      <c r="AJ25" s="196"/>
    </row>
    <row r="26" spans="1:36" ht="41.25" customHeight="1" x14ac:dyDescent="0.85">
      <c r="A26" s="190" t="s">
        <v>112</v>
      </c>
      <c r="B26" s="191"/>
      <c r="C26" s="192">
        <v>60000000</v>
      </c>
      <c r="D26" s="192"/>
      <c r="E26" s="192">
        <v>59500509848</v>
      </c>
      <c r="F26" s="192"/>
      <c r="G26" s="192">
        <v>85885920000</v>
      </c>
      <c r="H26" s="192"/>
      <c r="I26" s="192">
        <v>0</v>
      </c>
      <c r="J26" s="192"/>
      <c r="K26" s="192">
        <v>0</v>
      </c>
      <c r="L26" s="192"/>
      <c r="M26" s="192">
        <v>-3000000</v>
      </c>
      <c r="N26" s="192"/>
      <c r="O26" s="192">
        <v>4196712078</v>
      </c>
      <c r="P26" s="192"/>
      <c r="Q26" s="192">
        <v>57000000</v>
      </c>
      <c r="R26" s="192"/>
      <c r="S26" s="192">
        <v>1402</v>
      </c>
      <c r="T26" s="192"/>
      <c r="U26" s="192">
        <v>56525484354</v>
      </c>
      <c r="V26" s="192"/>
      <c r="W26" s="192">
        <v>79438511700</v>
      </c>
      <c r="Y26" s="193">
        <f t="shared" si="0"/>
        <v>1.7109230175583998E-2</v>
      </c>
      <c r="AA26" s="194"/>
      <c r="AB26" s="195"/>
      <c r="AC26" s="194"/>
      <c r="AD26" s="196"/>
      <c r="AE26" s="194"/>
      <c r="AF26" s="197"/>
      <c r="AG26" s="194"/>
      <c r="AH26" s="198"/>
      <c r="AI26" s="196"/>
      <c r="AJ26" s="196"/>
    </row>
    <row r="27" spans="1:36" ht="41.25" customHeight="1" x14ac:dyDescent="0.85">
      <c r="A27" s="190" t="s">
        <v>86</v>
      </c>
      <c r="B27" s="191"/>
      <c r="C27" s="192">
        <v>3000000</v>
      </c>
      <c r="D27" s="192"/>
      <c r="E27" s="192">
        <v>65917757776</v>
      </c>
      <c r="F27" s="192"/>
      <c r="G27" s="192">
        <v>100707205500</v>
      </c>
      <c r="H27" s="192"/>
      <c r="I27" s="192">
        <v>1180</v>
      </c>
      <c r="J27" s="192"/>
      <c r="K27" s="192">
        <v>36625754</v>
      </c>
      <c r="L27" s="192"/>
      <c r="M27" s="192">
        <v>-201180</v>
      </c>
      <c r="N27" s="192"/>
      <c r="O27" s="192">
        <v>6292238776</v>
      </c>
      <c r="P27" s="192"/>
      <c r="Q27" s="192">
        <v>2800000</v>
      </c>
      <c r="R27" s="192"/>
      <c r="S27" s="192">
        <v>31560</v>
      </c>
      <c r="T27" s="192"/>
      <c r="U27" s="192">
        <v>61533641523</v>
      </c>
      <c r="V27" s="192"/>
      <c r="W27" s="192">
        <v>87842210400</v>
      </c>
      <c r="Y27" s="193">
        <f>W27/$AA$11</f>
        <v>1.891919378526925E-2</v>
      </c>
      <c r="AA27" s="194"/>
      <c r="AB27" s="195"/>
      <c r="AC27" s="194"/>
      <c r="AD27" s="196"/>
      <c r="AE27" s="194"/>
      <c r="AF27" s="197"/>
      <c r="AG27" s="194"/>
      <c r="AH27" s="198"/>
      <c r="AI27" s="196"/>
      <c r="AJ27" s="196"/>
    </row>
    <row r="28" spans="1:36" ht="41.25" customHeight="1" x14ac:dyDescent="0.85">
      <c r="A28" s="190" t="s">
        <v>121</v>
      </c>
      <c r="B28" s="191"/>
      <c r="C28" s="192">
        <v>5200000</v>
      </c>
      <c r="D28" s="192"/>
      <c r="E28" s="192">
        <v>88504220252</v>
      </c>
      <c r="F28" s="192"/>
      <c r="G28" s="192">
        <v>110256049800</v>
      </c>
      <c r="H28" s="192"/>
      <c r="I28" s="192">
        <v>0</v>
      </c>
      <c r="J28" s="192"/>
      <c r="K28" s="192">
        <v>0</v>
      </c>
      <c r="L28" s="192"/>
      <c r="M28" s="192">
        <v>-1200000</v>
      </c>
      <c r="N28" s="192"/>
      <c r="O28" s="192">
        <v>26976743458</v>
      </c>
      <c r="P28" s="192"/>
      <c r="Q28" s="192">
        <v>4000000</v>
      </c>
      <c r="R28" s="192"/>
      <c r="S28" s="192">
        <v>21880</v>
      </c>
      <c r="T28" s="192"/>
      <c r="U28" s="192">
        <v>68080169429</v>
      </c>
      <c r="V28" s="192"/>
      <c r="W28" s="192">
        <v>86999256000</v>
      </c>
      <c r="Y28" s="193">
        <f t="shared" si="0"/>
        <v>1.8737640775923013E-2</v>
      </c>
      <c r="AA28" s="200"/>
      <c r="AB28" s="195"/>
      <c r="AC28" s="194"/>
      <c r="AD28" s="196"/>
      <c r="AE28" s="194"/>
      <c r="AF28" s="197"/>
      <c r="AG28" s="194"/>
      <c r="AH28" s="198"/>
      <c r="AI28" s="196"/>
      <c r="AJ28" s="196"/>
    </row>
    <row r="29" spans="1:36" ht="41.25" customHeight="1" x14ac:dyDescent="0.85">
      <c r="A29" s="190" t="s">
        <v>87</v>
      </c>
      <c r="B29" s="191"/>
      <c r="C29" s="192">
        <v>14000000</v>
      </c>
      <c r="D29" s="192"/>
      <c r="E29" s="192">
        <v>227845992999</v>
      </c>
      <c r="F29" s="192"/>
      <c r="G29" s="192">
        <v>379090908000</v>
      </c>
      <c r="H29" s="192"/>
      <c r="I29" s="192">
        <v>65510</v>
      </c>
      <c r="J29" s="192"/>
      <c r="K29" s="192">
        <v>1572117552</v>
      </c>
      <c r="L29" s="192"/>
      <c r="M29" s="192">
        <v>-565510</v>
      </c>
      <c r="N29" s="192"/>
      <c r="O29" s="192">
        <v>13783306453</v>
      </c>
      <c r="P29" s="192"/>
      <c r="Q29" s="192">
        <v>13500000</v>
      </c>
      <c r="R29" s="192"/>
      <c r="S29" s="192">
        <v>24050</v>
      </c>
      <c r="T29" s="192"/>
      <c r="U29" s="192">
        <v>220214597162</v>
      </c>
      <c r="V29" s="192"/>
      <c r="W29" s="192">
        <v>322743183750</v>
      </c>
      <c r="Y29" s="193">
        <f t="shared" si="0"/>
        <v>6.9511466166851055E-2</v>
      </c>
      <c r="AA29" s="194"/>
      <c r="AB29" s="195"/>
      <c r="AC29" s="194"/>
      <c r="AD29" s="196"/>
      <c r="AE29" s="194"/>
      <c r="AF29" s="197"/>
      <c r="AG29" s="194"/>
      <c r="AH29" s="198"/>
      <c r="AI29" s="196"/>
      <c r="AJ29" s="196"/>
    </row>
    <row r="30" spans="1:36" ht="41.25" customHeight="1" x14ac:dyDescent="0.85">
      <c r="A30" s="190" t="s">
        <v>88</v>
      </c>
      <c r="B30" s="191"/>
      <c r="C30" s="192">
        <v>8000000</v>
      </c>
      <c r="D30" s="192"/>
      <c r="E30" s="192">
        <v>154208395522</v>
      </c>
      <c r="F30" s="192"/>
      <c r="G30" s="192">
        <v>416228616000</v>
      </c>
      <c r="H30" s="192"/>
      <c r="I30" s="192">
        <v>0</v>
      </c>
      <c r="J30" s="192"/>
      <c r="K30" s="192">
        <v>0</v>
      </c>
      <c r="L30" s="192"/>
      <c r="M30" s="192">
        <v>-1600000</v>
      </c>
      <c r="N30" s="192"/>
      <c r="O30" s="192">
        <v>82874489182</v>
      </c>
      <c r="P30" s="192"/>
      <c r="Q30" s="192">
        <v>6400000</v>
      </c>
      <c r="R30" s="192"/>
      <c r="S30" s="192">
        <v>60690</v>
      </c>
      <c r="T30" s="192"/>
      <c r="U30" s="192">
        <v>123366716417</v>
      </c>
      <c r="V30" s="192"/>
      <c r="W30" s="192">
        <v>386104924800</v>
      </c>
      <c r="Y30" s="193">
        <f t="shared" si="0"/>
        <v>8.315812933753329E-2</v>
      </c>
      <c r="AA30" s="194"/>
      <c r="AB30" s="195"/>
      <c r="AC30" s="194"/>
      <c r="AD30" s="196"/>
      <c r="AE30" s="194"/>
      <c r="AF30" s="197"/>
      <c r="AG30" s="194"/>
      <c r="AH30" s="198"/>
      <c r="AI30" s="196"/>
      <c r="AJ30" s="196"/>
    </row>
    <row r="31" spans="1:36" ht="41.25" customHeight="1" x14ac:dyDescent="0.85">
      <c r="A31" s="190" t="s">
        <v>96</v>
      </c>
      <c r="B31" s="191"/>
      <c r="C31" s="192">
        <v>3300000</v>
      </c>
      <c r="D31" s="192"/>
      <c r="E31" s="192">
        <v>66690420662</v>
      </c>
      <c r="F31" s="192"/>
      <c r="G31" s="192">
        <v>121931167050</v>
      </c>
      <c r="H31" s="192"/>
      <c r="I31" s="192">
        <v>0</v>
      </c>
      <c r="J31" s="192"/>
      <c r="K31" s="192">
        <v>0</v>
      </c>
      <c r="L31" s="192"/>
      <c r="M31" s="192">
        <v>-630000</v>
      </c>
      <c r="N31" s="192"/>
      <c r="O31" s="192">
        <v>19841626738</v>
      </c>
      <c r="P31" s="192"/>
      <c r="Q31" s="192">
        <v>2670000</v>
      </c>
      <c r="R31" s="192"/>
      <c r="S31" s="192">
        <v>35470</v>
      </c>
      <c r="T31" s="192"/>
      <c r="U31" s="192">
        <v>53958613080</v>
      </c>
      <c r="V31" s="192"/>
      <c r="W31" s="192">
        <v>94141405845</v>
      </c>
      <c r="Y31" s="193">
        <f t="shared" si="0"/>
        <v>2.0275895748625587E-2</v>
      </c>
      <c r="AA31" s="194"/>
      <c r="AB31" s="195"/>
      <c r="AC31" s="194"/>
      <c r="AD31" s="196"/>
      <c r="AE31" s="194"/>
      <c r="AF31" s="197"/>
      <c r="AG31" s="194"/>
      <c r="AH31" s="198"/>
      <c r="AI31" s="196"/>
      <c r="AJ31" s="196"/>
    </row>
    <row r="32" spans="1:36" ht="41.25" customHeight="1" x14ac:dyDescent="0.85">
      <c r="A32" s="190" t="s">
        <v>128</v>
      </c>
      <c r="B32" s="191"/>
      <c r="C32" s="192">
        <v>1136306</v>
      </c>
      <c r="D32" s="192"/>
      <c r="E32" s="192">
        <v>38670206051</v>
      </c>
      <c r="F32" s="192"/>
      <c r="G32" s="192">
        <v>41759277884.721001</v>
      </c>
      <c r="H32" s="192"/>
      <c r="I32" s="192">
        <v>414493</v>
      </c>
      <c r="J32" s="192"/>
      <c r="K32" s="192">
        <v>13944643553</v>
      </c>
      <c r="L32" s="192"/>
      <c r="M32" s="192">
        <v>-5539</v>
      </c>
      <c r="N32" s="192"/>
      <c r="O32" s="192">
        <v>178340735</v>
      </c>
      <c r="P32" s="192"/>
      <c r="Q32" s="192">
        <v>1545260</v>
      </c>
      <c r="R32" s="192"/>
      <c r="S32" s="192">
        <v>31970</v>
      </c>
      <c r="T32" s="192"/>
      <c r="U32" s="192">
        <v>52426924765</v>
      </c>
      <c r="V32" s="192"/>
      <c r="W32" s="192">
        <v>49108020524.910004</v>
      </c>
      <c r="Y32" s="193">
        <f t="shared" si="0"/>
        <v>1.0576739274786648E-2</v>
      </c>
      <c r="AA32" s="194"/>
      <c r="AB32" s="195"/>
      <c r="AC32" s="194"/>
      <c r="AD32" s="196"/>
      <c r="AE32" s="194"/>
      <c r="AF32" s="197"/>
      <c r="AG32" s="194"/>
      <c r="AH32" s="198"/>
      <c r="AI32" s="196"/>
      <c r="AJ32" s="196"/>
    </row>
    <row r="33" spans="1:36" ht="41.25" customHeight="1" x14ac:dyDescent="0.85">
      <c r="A33" s="190" t="s">
        <v>110</v>
      </c>
      <c r="B33" s="191"/>
      <c r="C33" s="192">
        <v>7000000</v>
      </c>
      <c r="D33" s="192"/>
      <c r="E33" s="192">
        <v>166730942874</v>
      </c>
      <c r="F33" s="192"/>
      <c r="G33" s="192">
        <v>301574889000</v>
      </c>
      <c r="H33" s="192"/>
      <c r="I33" s="192">
        <v>279357</v>
      </c>
      <c r="J33" s="192"/>
      <c r="K33" s="192">
        <v>10279739727</v>
      </c>
      <c r="L33" s="192"/>
      <c r="M33" s="192">
        <v>-779357</v>
      </c>
      <c r="N33" s="192"/>
      <c r="O33" s="192">
        <v>32896405373</v>
      </c>
      <c r="P33" s="192"/>
      <c r="Q33" s="192">
        <v>6500000</v>
      </c>
      <c r="R33" s="192"/>
      <c r="S33" s="192">
        <v>37650</v>
      </c>
      <c r="T33" s="192"/>
      <c r="U33" s="192">
        <v>158338592172</v>
      </c>
      <c r="V33" s="192"/>
      <c r="W33" s="192">
        <v>243268886250</v>
      </c>
      <c r="Y33" s="193">
        <f t="shared" si="0"/>
        <v>5.2394528552191039E-2</v>
      </c>
      <c r="AA33" s="194"/>
      <c r="AB33" s="195"/>
      <c r="AC33" s="194"/>
      <c r="AD33" s="196"/>
      <c r="AE33" s="194"/>
      <c r="AF33" s="197"/>
      <c r="AG33" s="194"/>
      <c r="AH33" s="198"/>
      <c r="AI33" s="196"/>
      <c r="AJ33" s="196"/>
    </row>
    <row r="34" spans="1:36" ht="41.25" customHeight="1" x14ac:dyDescent="0.85">
      <c r="A34" s="190" t="s">
        <v>111</v>
      </c>
      <c r="B34" s="191"/>
      <c r="C34" s="192">
        <v>16500000</v>
      </c>
      <c r="D34" s="192"/>
      <c r="E34" s="192">
        <v>301378974742</v>
      </c>
      <c r="F34" s="192"/>
      <c r="G34" s="192">
        <v>392003617500</v>
      </c>
      <c r="H34" s="192"/>
      <c r="I34" s="192">
        <v>3900000</v>
      </c>
      <c r="J34" s="192"/>
      <c r="K34" s="192">
        <v>84474969250</v>
      </c>
      <c r="L34" s="192"/>
      <c r="M34" s="192">
        <v>-100000</v>
      </c>
      <c r="N34" s="192"/>
      <c r="O34" s="192">
        <v>2297249564</v>
      </c>
      <c r="P34" s="192"/>
      <c r="Q34" s="192">
        <v>20300000</v>
      </c>
      <c r="R34" s="192"/>
      <c r="S34" s="192">
        <v>22670</v>
      </c>
      <c r="T34" s="192"/>
      <c r="U34" s="192">
        <v>383962503091</v>
      </c>
      <c r="V34" s="192"/>
      <c r="W34" s="192">
        <v>457462804050</v>
      </c>
      <c r="Y34" s="193">
        <f t="shared" si="0"/>
        <v>9.8526976950646106E-2</v>
      </c>
      <c r="AA34" s="194"/>
      <c r="AB34" s="195"/>
      <c r="AC34" s="194"/>
      <c r="AD34" s="196"/>
      <c r="AE34" s="194"/>
      <c r="AF34" s="197"/>
      <c r="AG34" s="194"/>
      <c r="AH34" s="198"/>
      <c r="AI34" s="196"/>
      <c r="AJ34" s="196"/>
    </row>
    <row r="35" spans="1:36" ht="41.25" customHeight="1" x14ac:dyDescent="0.85">
      <c r="A35" s="190" t="s">
        <v>120</v>
      </c>
      <c r="B35" s="191"/>
      <c r="C35" s="192">
        <v>25000000</v>
      </c>
      <c r="D35" s="192"/>
      <c r="E35" s="192">
        <v>130108696917</v>
      </c>
      <c r="F35" s="192"/>
      <c r="G35" s="192">
        <v>156811387500</v>
      </c>
      <c r="H35" s="192"/>
      <c r="I35" s="192">
        <v>0</v>
      </c>
      <c r="J35" s="192"/>
      <c r="K35" s="192">
        <v>0</v>
      </c>
      <c r="L35" s="192"/>
      <c r="M35" s="192">
        <v>-9000000</v>
      </c>
      <c r="N35" s="192"/>
      <c r="O35" s="192">
        <v>58583148573</v>
      </c>
      <c r="P35" s="192"/>
      <c r="Q35" s="192">
        <v>16000000</v>
      </c>
      <c r="R35" s="192"/>
      <c r="S35" s="192">
        <v>6440</v>
      </c>
      <c r="T35" s="192"/>
      <c r="U35" s="192">
        <v>83269566026</v>
      </c>
      <c r="V35" s="192"/>
      <c r="W35" s="192">
        <v>102426912000</v>
      </c>
      <c r="Y35" s="193">
        <f t="shared" si="0"/>
        <v>2.2060403399806985E-2</v>
      </c>
      <c r="AA35" s="194"/>
      <c r="AB35" s="195"/>
      <c r="AC35" s="194"/>
      <c r="AD35" s="196"/>
      <c r="AE35" s="194"/>
      <c r="AF35" s="197"/>
      <c r="AG35" s="194"/>
      <c r="AH35" s="198"/>
      <c r="AI35" s="196"/>
      <c r="AJ35" s="196"/>
    </row>
    <row r="36" spans="1:36" ht="41.25" customHeight="1" x14ac:dyDescent="0.85">
      <c r="A36" s="190" t="s">
        <v>89</v>
      </c>
      <c r="B36" s="191"/>
      <c r="C36" s="192">
        <v>18200000</v>
      </c>
      <c r="D36" s="192"/>
      <c r="E36" s="192">
        <v>320466648452</v>
      </c>
      <c r="F36" s="192"/>
      <c r="G36" s="192">
        <v>417013915500</v>
      </c>
      <c r="H36" s="192"/>
      <c r="I36" s="192">
        <v>2400000</v>
      </c>
      <c r="J36" s="192"/>
      <c r="K36" s="192">
        <v>55980784294</v>
      </c>
      <c r="L36" s="192"/>
      <c r="M36" s="192">
        <v>0</v>
      </c>
      <c r="N36" s="192"/>
      <c r="O36" s="192">
        <v>0</v>
      </c>
      <c r="P36" s="192"/>
      <c r="Q36" s="192">
        <v>20600000</v>
      </c>
      <c r="R36" s="192"/>
      <c r="S36" s="192">
        <v>22050</v>
      </c>
      <c r="T36" s="192"/>
      <c r="U36" s="192">
        <v>376447432746</v>
      </c>
      <c r="V36" s="192"/>
      <c r="W36" s="192">
        <v>451527331500</v>
      </c>
      <c r="Y36" s="193">
        <f t="shared" si="0"/>
        <v>9.7248612541676313E-2</v>
      </c>
      <c r="AA36" s="194"/>
      <c r="AB36" s="195"/>
      <c r="AC36" s="194"/>
      <c r="AD36" s="196"/>
      <c r="AE36" s="194"/>
      <c r="AF36" s="197"/>
      <c r="AG36" s="194"/>
      <c r="AH36" s="198"/>
      <c r="AI36" s="196"/>
      <c r="AJ36" s="196"/>
    </row>
    <row r="37" spans="1:36" ht="41.25" customHeight="1" x14ac:dyDescent="0.85">
      <c r="A37" s="190" t="s">
        <v>162</v>
      </c>
      <c r="B37" s="191"/>
      <c r="C37" s="192">
        <v>0</v>
      </c>
      <c r="D37" s="192"/>
      <c r="E37" s="192">
        <v>0</v>
      </c>
      <c r="F37" s="192"/>
      <c r="G37" s="192">
        <v>0</v>
      </c>
      <c r="H37" s="192"/>
      <c r="I37" s="192">
        <v>11000000</v>
      </c>
      <c r="J37" s="192"/>
      <c r="K37" s="192">
        <v>53712121337</v>
      </c>
      <c r="L37" s="192"/>
      <c r="M37" s="192">
        <v>-1000000</v>
      </c>
      <c r="N37" s="192"/>
      <c r="O37" s="192">
        <v>4956842013</v>
      </c>
      <c r="P37" s="192"/>
      <c r="Q37" s="192">
        <v>10000000</v>
      </c>
      <c r="R37" s="192"/>
      <c r="S37" s="192">
        <v>4996</v>
      </c>
      <c r="T37" s="192"/>
      <c r="U37" s="192">
        <v>48829201215</v>
      </c>
      <c r="V37" s="192"/>
      <c r="W37" s="192">
        <v>49662738000</v>
      </c>
      <c r="Y37" s="193">
        <f t="shared" si="0"/>
        <v>1.069621267327598E-2</v>
      </c>
      <c r="AA37" s="194"/>
      <c r="AB37" s="194"/>
      <c r="AC37" s="194"/>
      <c r="AD37" s="196"/>
      <c r="AE37" s="194"/>
      <c r="AF37" s="197"/>
      <c r="AG37" s="195"/>
      <c r="AH37" s="198"/>
      <c r="AI37" s="196"/>
      <c r="AJ37" s="196"/>
    </row>
    <row r="38" spans="1:36" ht="41.25" customHeight="1" thickBot="1" x14ac:dyDescent="0.3">
      <c r="C38" s="201"/>
      <c r="D38" s="202"/>
      <c r="E38" s="203">
        <f>SUM(E12:E37)</f>
        <v>3043006867174</v>
      </c>
      <c r="F38" s="202"/>
      <c r="G38" s="203">
        <f>SUM(G12:G37)</f>
        <v>4500756810687.3359</v>
      </c>
      <c r="H38" s="202"/>
      <c r="I38" s="204"/>
      <c r="J38" s="202"/>
      <c r="K38" s="203">
        <f>SUM(K12:K37)</f>
        <v>759547941846</v>
      </c>
      <c r="L38" s="202"/>
      <c r="M38" s="204"/>
      <c r="N38" s="202"/>
      <c r="O38" s="203">
        <f>SUM(O12:O37)</f>
        <v>628704787496</v>
      </c>
      <c r="P38" s="202"/>
      <c r="Q38" s="201"/>
      <c r="T38" s="202"/>
      <c r="U38" s="203">
        <f>SUM(U12:U37)</f>
        <v>3338845902168</v>
      </c>
      <c r="V38" s="202"/>
      <c r="W38" s="203">
        <f>SUM(W12:W37)</f>
        <v>4541146254361.4404</v>
      </c>
      <c r="Y38" s="31">
        <f>SUM(Y12:Y37)</f>
        <v>0.97805856207727793</v>
      </c>
    </row>
    <row r="39" spans="1:36" ht="41.25" customHeight="1" thickTop="1" x14ac:dyDescent="0.25">
      <c r="E39" s="205"/>
      <c r="G39" s="205"/>
      <c r="I39" s="204"/>
      <c r="K39" s="195"/>
      <c r="O39" s="195"/>
      <c r="V39" s="205"/>
    </row>
    <row r="40" spans="1:36" ht="41.25" customHeight="1" x14ac:dyDescent="0.25">
      <c r="E40" s="195"/>
      <c r="I40" s="204"/>
      <c r="K40" s="205"/>
      <c r="O40" s="205"/>
      <c r="V40" s="195"/>
    </row>
  </sheetData>
  <mergeCells count="18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  <mergeCell ref="Q9:Y9"/>
  </mergeCells>
  <pageMargins left="0.7" right="0.7" top="0.75" bottom="0.75" header="0.3" footer="0.3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A15" sqref="A15:XFD17"/>
    </sheetView>
  </sheetViews>
  <sheetFormatPr defaultColWidth="9.125" defaultRowHeight="24.75" x14ac:dyDescent="0.6"/>
  <cols>
    <col min="1" max="1" width="27" style="51" bestFit="1" customWidth="1"/>
    <col min="2" max="2" width="1" style="51" customWidth="1"/>
    <col min="3" max="3" width="31.375" style="51" customWidth="1"/>
    <col min="4" max="4" width="3" style="51" customWidth="1"/>
    <col min="5" max="5" width="20.625" style="51" customWidth="1"/>
    <col min="6" max="6" width="1" style="51" customWidth="1"/>
    <col min="7" max="7" width="16.625" style="53" customWidth="1"/>
    <col min="8" max="8" width="2.25" style="51" customWidth="1"/>
    <col min="9" max="9" width="9" style="51" customWidth="1"/>
    <col min="10" max="10" width="1" style="51" customWidth="1"/>
    <col min="11" max="11" width="23.875" style="51" bestFit="1" customWidth="1"/>
    <col min="12" max="12" width="1" style="51" customWidth="1"/>
    <col min="13" max="13" width="23.625" style="51" bestFit="1" customWidth="1"/>
    <col min="14" max="14" width="1" style="51" customWidth="1"/>
    <col min="15" max="15" width="24.375" style="51" bestFit="1" customWidth="1"/>
    <col min="16" max="16" width="1" style="51" customWidth="1"/>
    <col min="17" max="17" width="23.875" style="51" bestFit="1" customWidth="1"/>
    <col min="18" max="18" width="1" style="51" customWidth="1"/>
    <col min="19" max="19" width="15.875" style="53" customWidth="1"/>
    <col min="20" max="20" width="1" style="51" customWidth="1"/>
    <col min="21" max="21" width="13.875" style="51" bestFit="1" customWidth="1"/>
    <col min="22" max="22" width="9.125" style="51"/>
    <col min="23" max="23" width="13.875" style="51" bestFit="1" customWidth="1"/>
    <col min="24" max="24" width="9.125" style="51"/>
    <col min="25" max="25" width="13.875" style="51" bestFit="1" customWidth="1"/>
    <col min="26" max="26" width="9.125" style="51"/>
    <col min="27" max="27" width="13.875" style="51" bestFit="1" customWidth="1"/>
    <col min="28" max="16384" width="9.125" style="51"/>
  </cols>
  <sheetData>
    <row r="2" spans="1:28" ht="26.25" x14ac:dyDescent="0.6">
      <c r="D2" s="52"/>
      <c r="E2" s="136" t="s">
        <v>67</v>
      </c>
      <c r="F2" s="136" t="s">
        <v>0</v>
      </c>
      <c r="G2" s="136" t="s">
        <v>0</v>
      </c>
      <c r="H2" s="136" t="s">
        <v>0</v>
      </c>
      <c r="I2" s="136"/>
      <c r="J2" s="136"/>
      <c r="K2" s="136"/>
      <c r="L2" s="136"/>
      <c r="M2" s="136"/>
    </row>
    <row r="3" spans="1:28" ht="26.25" x14ac:dyDescent="0.6">
      <c r="D3" s="52"/>
      <c r="E3" s="136" t="s">
        <v>1</v>
      </c>
      <c r="F3" s="136" t="s">
        <v>1</v>
      </c>
      <c r="G3" s="136" t="s">
        <v>1</v>
      </c>
      <c r="H3" s="136" t="s">
        <v>1</v>
      </c>
      <c r="I3" s="136"/>
      <c r="J3" s="136"/>
      <c r="K3" s="136"/>
      <c r="L3" s="136"/>
      <c r="M3" s="136"/>
    </row>
    <row r="4" spans="1:28" ht="26.25" x14ac:dyDescent="0.6">
      <c r="D4" s="52"/>
      <c r="E4" s="136" t="str">
        <f>سهام!A4</f>
        <v>برای ماه منتهی به 1402/02/31</v>
      </c>
      <c r="F4" s="136" t="s">
        <v>2</v>
      </c>
      <c r="G4" s="136" t="s">
        <v>2</v>
      </c>
      <c r="H4" s="136" t="s">
        <v>2</v>
      </c>
      <c r="I4" s="136"/>
      <c r="J4" s="136"/>
      <c r="K4" s="136"/>
      <c r="L4" s="136"/>
      <c r="M4" s="136"/>
    </row>
    <row r="5" spans="1:28" ht="33.75" x14ac:dyDescent="0.6">
      <c r="A5" s="138" t="s">
        <v>70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</row>
    <row r="6" spans="1:28" ht="27" thickBot="1" x14ac:dyDescent="0.65">
      <c r="A6" s="136" t="s">
        <v>17</v>
      </c>
      <c r="C6" s="137" t="s">
        <v>18</v>
      </c>
      <c r="D6" s="137" t="s">
        <v>18</v>
      </c>
      <c r="E6" s="137" t="s">
        <v>18</v>
      </c>
      <c r="F6" s="137" t="s">
        <v>18</v>
      </c>
      <c r="G6" s="137" t="s">
        <v>18</v>
      </c>
      <c r="H6" s="137" t="s">
        <v>18</v>
      </c>
      <c r="I6" s="137" t="s">
        <v>18</v>
      </c>
      <c r="K6" s="120" t="str">
        <f>سهام!C9</f>
        <v>1402/01/31</v>
      </c>
      <c r="M6" s="137" t="s">
        <v>4</v>
      </c>
      <c r="N6" s="137" t="s">
        <v>4</v>
      </c>
      <c r="O6" s="137" t="s">
        <v>4</v>
      </c>
      <c r="Q6" s="137" t="str">
        <f>سهام!Q9</f>
        <v>1402/02/31</v>
      </c>
      <c r="R6" s="137" t="s">
        <v>5</v>
      </c>
      <c r="S6" s="137" t="s">
        <v>5</v>
      </c>
    </row>
    <row r="7" spans="1:28" ht="52.5" x14ac:dyDescent="0.6">
      <c r="A7" s="136" t="s">
        <v>17</v>
      </c>
      <c r="C7" s="119" t="s">
        <v>19</v>
      </c>
      <c r="E7" s="119" t="s">
        <v>20</v>
      </c>
      <c r="G7" s="119" t="s">
        <v>21</v>
      </c>
      <c r="I7" s="119" t="s">
        <v>15</v>
      </c>
      <c r="K7" s="119" t="s">
        <v>22</v>
      </c>
      <c r="M7" s="119" t="s">
        <v>23</v>
      </c>
      <c r="O7" s="119" t="s">
        <v>24</v>
      </c>
      <c r="Q7" s="119" t="s">
        <v>22</v>
      </c>
      <c r="S7" s="54" t="s">
        <v>16</v>
      </c>
    </row>
    <row r="8" spans="1:28" ht="26.25" x14ac:dyDescent="0.65">
      <c r="A8" s="55" t="s">
        <v>26</v>
      </c>
      <c r="C8" s="51" t="s">
        <v>27</v>
      </c>
      <c r="E8" s="51" t="s">
        <v>25</v>
      </c>
      <c r="G8" s="53" t="s">
        <v>28</v>
      </c>
      <c r="I8" s="56">
        <v>0</v>
      </c>
      <c r="K8" s="57">
        <v>526453</v>
      </c>
      <c r="L8" s="57"/>
      <c r="M8" s="57">
        <v>2227</v>
      </c>
      <c r="N8" s="57"/>
      <c r="O8" s="57">
        <v>0</v>
      </c>
      <c r="P8" s="57"/>
      <c r="Q8" s="57">
        <v>528680</v>
      </c>
      <c r="S8" s="58">
        <f>Q8/سهام!$AA$11</f>
        <v>1.1386552461339414E-7</v>
      </c>
      <c r="U8" s="48"/>
      <c r="V8" s="57"/>
      <c r="W8" s="48"/>
      <c r="X8" s="57"/>
      <c r="Y8" s="48"/>
      <c r="Z8" s="57"/>
      <c r="AA8" s="48"/>
      <c r="AB8" s="57"/>
    </row>
    <row r="9" spans="1:28" ht="26.25" x14ac:dyDescent="0.65">
      <c r="A9" s="55" t="s">
        <v>63</v>
      </c>
      <c r="C9" s="51" t="s">
        <v>64</v>
      </c>
      <c r="E9" s="51" t="s">
        <v>25</v>
      </c>
      <c r="G9" s="53" t="s">
        <v>65</v>
      </c>
      <c r="I9" s="56">
        <v>0</v>
      </c>
      <c r="K9" s="57">
        <v>408667166729</v>
      </c>
      <c r="L9" s="57"/>
      <c r="M9" s="57">
        <v>728234347572</v>
      </c>
      <c r="N9" s="57"/>
      <c r="O9" s="57">
        <v>1018024362228</v>
      </c>
      <c r="P9" s="57"/>
      <c r="Q9" s="57">
        <v>118877152073</v>
      </c>
      <c r="S9" s="58">
        <f>Q9/سهام!$AA$11</f>
        <v>2.5603407137282253E-2</v>
      </c>
      <c r="U9" s="48"/>
      <c r="V9" s="57"/>
      <c r="W9" s="48"/>
      <c r="X9" s="57"/>
      <c r="Y9" s="48"/>
      <c r="Z9" s="57"/>
      <c r="AA9" s="48"/>
      <c r="AB9" s="57"/>
    </row>
    <row r="10" spans="1:28" ht="26.25" x14ac:dyDescent="0.65">
      <c r="A10" s="55" t="s">
        <v>102</v>
      </c>
      <c r="C10" s="51" t="s">
        <v>103</v>
      </c>
      <c r="E10" s="51" t="s">
        <v>25</v>
      </c>
      <c r="G10" s="53" t="s">
        <v>104</v>
      </c>
      <c r="I10" s="56">
        <v>0</v>
      </c>
      <c r="K10" s="57">
        <v>140081986</v>
      </c>
      <c r="L10" s="57"/>
      <c r="M10" s="57">
        <v>425006</v>
      </c>
      <c r="N10" s="57"/>
      <c r="O10" s="57">
        <v>420000</v>
      </c>
      <c r="P10" s="57"/>
      <c r="Q10" s="57">
        <v>140086992</v>
      </c>
      <c r="S10" s="58">
        <f>Q10/سهام!$AA$11</f>
        <v>3.0171519322827322E-5</v>
      </c>
      <c r="U10" s="48"/>
      <c r="V10" s="57"/>
      <c r="W10" s="48"/>
      <c r="X10" s="57"/>
      <c r="Z10" s="57"/>
      <c r="AA10" s="48"/>
      <c r="AB10" s="57"/>
    </row>
    <row r="11" spans="1:28" ht="26.25" x14ac:dyDescent="0.65">
      <c r="A11" s="55" t="s">
        <v>114</v>
      </c>
      <c r="C11" s="51" t="s">
        <v>115</v>
      </c>
      <c r="E11" s="51" t="s">
        <v>25</v>
      </c>
      <c r="G11" s="53" t="s">
        <v>122</v>
      </c>
      <c r="I11" s="56">
        <v>0</v>
      </c>
      <c r="K11" s="57">
        <v>1838488</v>
      </c>
      <c r="L11" s="57"/>
      <c r="M11" s="57">
        <v>1093</v>
      </c>
      <c r="N11" s="57"/>
      <c r="O11" s="57">
        <v>420000</v>
      </c>
      <c r="P11" s="57"/>
      <c r="Q11" s="57">
        <v>1419581</v>
      </c>
      <c r="S11" s="58">
        <f>Q11/سهام!$AA$11</f>
        <v>3.0574512993910623E-7</v>
      </c>
      <c r="U11" s="48"/>
      <c r="V11" s="57"/>
      <c r="W11" s="48"/>
      <c r="X11" s="57"/>
      <c r="Z11" s="57"/>
      <c r="AA11" s="48"/>
      <c r="AB11" s="57"/>
    </row>
    <row r="12" spans="1:28" ht="26.25" x14ac:dyDescent="0.65">
      <c r="A12" s="55" t="s">
        <v>117</v>
      </c>
      <c r="C12" s="51" t="s">
        <v>118</v>
      </c>
      <c r="E12" s="51" t="s">
        <v>25</v>
      </c>
      <c r="G12" s="53" t="s">
        <v>123</v>
      </c>
      <c r="I12" s="56"/>
      <c r="K12" s="57">
        <v>1480374</v>
      </c>
      <c r="L12" s="57"/>
      <c r="M12" s="57">
        <v>4503</v>
      </c>
      <c r="N12" s="57"/>
      <c r="O12" s="57">
        <v>420000</v>
      </c>
      <c r="P12" s="57"/>
      <c r="Q12" s="57">
        <v>1064877</v>
      </c>
      <c r="S12" s="58">
        <f>Q12/سهام!$AA$11</f>
        <v>2.2935003831001234E-7</v>
      </c>
      <c r="U12" s="48"/>
      <c r="V12" s="57"/>
      <c r="X12" s="57"/>
      <c r="Y12" s="48"/>
      <c r="Z12" s="57"/>
      <c r="AA12" s="48"/>
      <c r="AB12" s="57"/>
    </row>
    <row r="13" spans="1:28" ht="27" thickBot="1" x14ac:dyDescent="0.7">
      <c r="K13" s="59">
        <f>SUM(K8:K12)</f>
        <v>408811094030</v>
      </c>
      <c r="L13" s="55"/>
      <c r="M13" s="59">
        <f>SUM(M8:M12)</f>
        <v>728234780401</v>
      </c>
      <c r="N13" s="55"/>
      <c r="O13" s="59">
        <f>SUM(O8:O12)</f>
        <v>1018025622228</v>
      </c>
      <c r="P13" s="55"/>
      <c r="Q13" s="59">
        <f>SUM(Q8:Q12)</f>
        <v>119020252203</v>
      </c>
      <c r="R13" s="55"/>
      <c r="S13" s="35">
        <f>SUM(S8:S12)</f>
        <v>2.5634227617297944E-2</v>
      </c>
    </row>
    <row r="14" spans="1:28" ht="25.5" thickTop="1" x14ac:dyDescent="0.6">
      <c r="M14" s="60"/>
    </row>
    <row r="15" spans="1:28" x14ac:dyDescent="0.6">
      <c r="K15" s="61"/>
      <c r="M15" s="61"/>
      <c r="N15" s="61"/>
      <c r="O15" s="61"/>
      <c r="P15" s="61"/>
      <c r="Q15" s="61"/>
      <c r="R15" s="61"/>
      <c r="S15" s="62"/>
    </row>
    <row r="16" spans="1:28" ht="30" x14ac:dyDescent="0.75">
      <c r="K16" s="29"/>
      <c r="M16" s="29"/>
      <c r="O16" s="29"/>
      <c r="Q16" s="29"/>
    </row>
    <row r="17" spans="13:13" x14ac:dyDescent="0.6">
      <c r="M17" s="60"/>
    </row>
    <row r="18" spans="13:13" x14ac:dyDescent="0.6">
      <c r="M18" s="60"/>
    </row>
    <row r="19" spans="13:13" x14ac:dyDescent="0.6">
      <c r="M19" s="60"/>
    </row>
    <row r="20" spans="13:13" x14ac:dyDescent="0.6">
      <c r="M20" s="60"/>
    </row>
    <row r="21" spans="13:13" x14ac:dyDescent="0.6">
      <c r="M21" s="60"/>
    </row>
    <row r="22" spans="13:13" x14ac:dyDescent="0.6">
      <c r="M22" s="60"/>
    </row>
    <row r="23" spans="13:13" x14ac:dyDescent="0.6">
      <c r="M23" s="60"/>
    </row>
    <row r="24" spans="13:13" x14ac:dyDescent="0.6">
      <c r="M24" s="60"/>
    </row>
    <row r="25" spans="13:13" x14ac:dyDescent="0.6">
      <c r="M25" s="60"/>
    </row>
    <row r="26" spans="13:13" x14ac:dyDescent="0.6">
      <c r="M26" s="60"/>
    </row>
    <row r="27" spans="13:13" x14ac:dyDescent="0.6">
      <c r="M27" s="60"/>
    </row>
    <row r="28" spans="13:13" x14ac:dyDescent="0.6">
      <c r="M28" s="60"/>
    </row>
    <row r="29" spans="13:13" x14ac:dyDescent="0.6">
      <c r="M29" s="60"/>
    </row>
    <row r="30" spans="13:13" x14ac:dyDescent="0.6">
      <c r="M30" s="60"/>
    </row>
    <row r="31" spans="13:13" x14ac:dyDescent="0.6">
      <c r="M31" s="60"/>
    </row>
    <row r="32" spans="13:13" x14ac:dyDescent="0.6">
      <c r="M32" s="60"/>
    </row>
    <row r="33" spans="13:13" x14ac:dyDescent="0.6">
      <c r="M33" s="60"/>
    </row>
    <row r="34" spans="13:13" x14ac:dyDescent="0.6">
      <c r="M34" s="60"/>
    </row>
    <row r="35" spans="13:13" x14ac:dyDescent="0.6">
      <c r="M35" s="60"/>
    </row>
    <row r="36" spans="13:13" x14ac:dyDescent="0.6">
      <c r="M36" s="60"/>
    </row>
    <row r="37" spans="13:13" x14ac:dyDescent="0.6">
      <c r="M37" s="60"/>
    </row>
    <row r="38" spans="13:13" x14ac:dyDescent="0.6">
      <c r="M38" s="60"/>
    </row>
    <row r="39" spans="13:13" x14ac:dyDescent="0.6">
      <c r="M39" s="60"/>
    </row>
    <row r="40" spans="13:13" x14ac:dyDescent="0.6">
      <c r="M40" s="60"/>
    </row>
    <row r="41" spans="13:13" x14ac:dyDescent="0.6">
      <c r="M41" s="60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Q43"/>
  <sheetViews>
    <sheetView rightToLeft="1" view="pageBreakPreview" topLeftCell="A7" zoomScale="80" zoomScaleNormal="100" zoomScaleSheetLayoutView="80" workbookViewId="0">
      <selection activeCell="E14" sqref="E14"/>
    </sheetView>
  </sheetViews>
  <sheetFormatPr defaultColWidth="9.125" defaultRowHeight="27.75" x14ac:dyDescent="0.65"/>
  <cols>
    <col min="1" max="1" width="57.875" style="1" customWidth="1"/>
    <col min="2" max="2" width="1" style="1" customWidth="1"/>
    <col min="3" max="3" width="15.625" style="28" customWidth="1"/>
    <col min="4" max="4" width="1" style="1" customWidth="1"/>
    <col min="5" max="5" width="30.625" style="1" bestFit="1" customWidth="1"/>
    <col min="6" max="6" width="1" style="1" customWidth="1"/>
    <col min="7" max="7" width="25.75" style="1" bestFit="1" customWidth="1"/>
    <col min="8" max="8" width="1" style="1" customWidth="1"/>
    <col min="9" max="9" width="25.625" style="1" customWidth="1"/>
    <col min="10" max="10" width="32.375" style="1" bestFit="1" customWidth="1"/>
    <col min="11" max="11" width="21.875" style="1" bestFit="1" customWidth="1"/>
    <col min="12" max="12" width="9.125" style="1"/>
    <col min="13" max="13" width="22.875" style="1" bestFit="1" customWidth="1"/>
    <col min="14" max="14" width="3.875" style="1" customWidth="1"/>
    <col min="15" max="15" width="22.875" style="1" bestFit="1" customWidth="1"/>
    <col min="16" max="16" width="20" style="1" bestFit="1" customWidth="1"/>
    <col min="17" max="17" width="12.75" style="1" customWidth="1"/>
    <col min="18" max="16384" width="9.125" style="1"/>
  </cols>
  <sheetData>
    <row r="2" spans="1:17" ht="30" x14ac:dyDescent="0.65">
      <c r="A2" s="139" t="s">
        <v>67</v>
      </c>
      <c r="B2" s="139"/>
      <c r="C2" s="139"/>
      <c r="D2" s="139"/>
      <c r="E2" s="139"/>
      <c r="F2" s="139"/>
      <c r="G2" s="139"/>
      <c r="H2" s="139"/>
      <c r="I2" s="139"/>
    </row>
    <row r="3" spans="1:17" ht="30" x14ac:dyDescent="0.65">
      <c r="A3" s="139" t="s">
        <v>29</v>
      </c>
      <c r="B3" s="139" t="s">
        <v>29</v>
      </c>
      <c r="C3" s="139"/>
      <c r="D3" s="139"/>
      <c r="E3" s="139" t="s">
        <v>29</v>
      </c>
      <c r="F3" s="139" t="s">
        <v>29</v>
      </c>
      <c r="G3" s="139" t="s">
        <v>29</v>
      </c>
      <c r="H3" s="139"/>
      <c r="I3" s="139"/>
    </row>
    <row r="4" spans="1:17" ht="30" x14ac:dyDescent="0.65">
      <c r="A4" s="139" t="str">
        <f>سهام!A4</f>
        <v>برای ماه منتهی به 1402/02/31</v>
      </c>
      <c r="B4" s="139" t="s">
        <v>2</v>
      </c>
      <c r="C4" s="139"/>
      <c r="D4" s="139"/>
      <c r="E4" s="139" t="s">
        <v>2</v>
      </c>
      <c r="F4" s="139" t="s">
        <v>2</v>
      </c>
      <c r="G4" s="139" t="s">
        <v>2</v>
      </c>
      <c r="H4" s="139"/>
      <c r="I4" s="139"/>
    </row>
    <row r="5" spans="1:17" ht="31.5" x14ac:dyDescent="0.65">
      <c r="A5" s="10"/>
      <c r="B5" s="10"/>
      <c r="C5" s="10"/>
      <c r="D5" s="10"/>
      <c r="E5" s="10"/>
      <c r="F5" s="10"/>
      <c r="G5" s="10"/>
      <c r="H5" s="10"/>
      <c r="I5" s="10"/>
      <c r="J5" s="41">
        <v>38555713613</v>
      </c>
      <c r="K5" s="42" t="s">
        <v>167</v>
      </c>
    </row>
    <row r="6" spans="1:17" ht="31.5" x14ac:dyDescent="0.65">
      <c r="A6" s="140" t="s">
        <v>75</v>
      </c>
      <c r="B6" s="140"/>
      <c r="C6" s="140"/>
      <c r="D6" s="140"/>
      <c r="E6" s="140"/>
      <c r="F6" s="140"/>
      <c r="G6" s="140"/>
      <c r="J6" s="41">
        <v>4643020807176</v>
      </c>
      <c r="K6" s="42" t="s">
        <v>107</v>
      </c>
    </row>
    <row r="7" spans="1:17" ht="28.5" x14ac:dyDescent="0.65">
      <c r="A7" s="14"/>
      <c r="B7" s="14"/>
      <c r="C7" s="141" t="s">
        <v>159</v>
      </c>
      <c r="D7" s="141"/>
      <c r="E7" s="141"/>
      <c r="F7" s="141"/>
      <c r="G7" s="141"/>
      <c r="H7" s="141"/>
      <c r="I7" s="141"/>
    </row>
    <row r="8" spans="1:17" ht="64.5" customHeight="1" thickBot="1" x14ac:dyDescent="0.7">
      <c r="A8" s="2" t="s">
        <v>33</v>
      </c>
      <c r="C8" s="2" t="s">
        <v>71</v>
      </c>
      <c r="E8" s="2" t="s">
        <v>22</v>
      </c>
      <c r="G8" s="2" t="s">
        <v>52</v>
      </c>
      <c r="I8" s="18" t="s">
        <v>12</v>
      </c>
      <c r="J8" s="43"/>
      <c r="K8" s="43"/>
      <c r="L8" s="43"/>
      <c r="M8" s="43"/>
      <c r="N8" s="43"/>
      <c r="O8" s="43"/>
      <c r="P8" s="43"/>
      <c r="Q8" s="43"/>
    </row>
    <row r="9" spans="1:17" ht="31.5" customHeight="1" x14ac:dyDescent="0.75">
      <c r="A9" s="3" t="s">
        <v>58</v>
      </c>
      <c r="C9" s="28" t="s">
        <v>72</v>
      </c>
      <c r="E9" s="45">
        <f>'سرمایه‌گذاری در سهام '!S37</f>
        <v>582073765457</v>
      </c>
      <c r="F9" s="17"/>
      <c r="G9" s="30">
        <f>E9/E13</f>
        <v>0.99480072031866407</v>
      </c>
      <c r="H9" s="17"/>
      <c r="I9" s="20">
        <f>E9/سهام!AA11</f>
        <v>0.12536531487375169</v>
      </c>
      <c r="J9" s="43"/>
      <c r="K9" s="43"/>
      <c r="L9" s="43"/>
      <c r="M9" s="43"/>
      <c r="N9" s="43"/>
      <c r="O9" s="43"/>
      <c r="P9" s="43"/>
      <c r="Q9" s="43"/>
    </row>
    <row r="10" spans="1:17" ht="31.5" x14ac:dyDescent="0.75">
      <c r="A10" s="3" t="s">
        <v>100</v>
      </c>
      <c r="C10" s="28" t="s">
        <v>73</v>
      </c>
      <c r="E10" s="45">
        <f>'سرمایه‌گذاری در اوراق بهادار '!Q11</f>
        <v>0</v>
      </c>
      <c r="F10" s="17"/>
      <c r="G10" s="30">
        <f>E10/E13</f>
        <v>0</v>
      </c>
      <c r="H10" s="17"/>
      <c r="I10" s="20">
        <f>E10/سهام!AA11</f>
        <v>0</v>
      </c>
      <c r="J10" s="43"/>
      <c r="K10" s="43"/>
      <c r="L10" s="43"/>
      <c r="M10" s="43"/>
      <c r="N10" s="43"/>
      <c r="O10" s="43"/>
      <c r="P10" s="43"/>
      <c r="Q10" s="43"/>
    </row>
    <row r="11" spans="1:17" ht="31.5" x14ac:dyDescent="0.75">
      <c r="A11" s="3" t="s">
        <v>59</v>
      </c>
      <c r="C11" s="28" t="s">
        <v>74</v>
      </c>
      <c r="E11" s="45">
        <f>'درآمد سپرده بانکی '!I15</f>
        <v>1422064777</v>
      </c>
      <c r="F11" s="17"/>
      <c r="G11" s="30">
        <f>E11/E13</f>
        <v>2.4303982561191509E-3</v>
      </c>
      <c r="H11" s="17"/>
      <c r="I11" s="20">
        <f>E11/سهام!AA11</f>
        <v>3.0628007843560255E-4</v>
      </c>
      <c r="J11" s="43"/>
      <c r="K11" s="43"/>
      <c r="L11" s="43"/>
      <c r="M11" s="43"/>
      <c r="N11" s="43"/>
      <c r="O11" s="43"/>
      <c r="P11" s="43"/>
      <c r="Q11" s="43"/>
    </row>
    <row r="12" spans="1:17" ht="31.5" x14ac:dyDescent="0.75">
      <c r="A12" s="3" t="s">
        <v>66</v>
      </c>
      <c r="C12" s="28" t="s">
        <v>93</v>
      </c>
      <c r="E12" s="45">
        <f>'سایر درآمدها '!E12</f>
        <v>1620116677</v>
      </c>
      <c r="F12" s="17"/>
      <c r="G12" s="30">
        <f>E12/E13</f>
        <v>2.7688814252167879E-3</v>
      </c>
      <c r="H12" s="17"/>
      <c r="I12" s="20">
        <f>E12/سهام!AA11</f>
        <v>3.4893590709221805E-4</v>
      </c>
      <c r="J12" s="43"/>
      <c r="K12" s="43"/>
      <c r="L12" s="43"/>
      <c r="M12" s="43"/>
      <c r="N12" s="43"/>
      <c r="O12" s="43"/>
      <c r="P12" s="43"/>
      <c r="Q12" s="43"/>
    </row>
    <row r="13" spans="1:17" ht="32.25" thickBot="1" x14ac:dyDescent="0.8">
      <c r="E13" s="19">
        <f>SUM(E9:E12)</f>
        <v>585115946911</v>
      </c>
      <c r="F13" s="17"/>
      <c r="G13" s="26">
        <f>SUM(G9:G12)</f>
        <v>1</v>
      </c>
      <c r="H13" s="17"/>
      <c r="I13" s="21">
        <f>SUM(I9:I12)</f>
        <v>0.12602053085927953</v>
      </c>
      <c r="J13" s="43"/>
      <c r="K13" s="43"/>
      <c r="L13" s="43"/>
      <c r="M13" s="43"/>
      <c r="N13" s="43"/>
      <c r="O13" s="43"/>
      <c r="P13" s="43"/>
      <c r="Q13" s="43"/>
    </row>
    <row r="14" spans="1:17" ht="32.25" thickTop="1" x14ac:dyDescent="0.75">
      <c r="F14" s="17"/>
      <c r="H14" s="17"/>
      <c r="I14" s="5"/>
      <c r="J14" s="43"/>
      <c r="K14" s="43"/>
      <c r="L14" s="43"/>
      <c r="M14" s="43"/>
      <c r="N14" s="43"/>
      <c r="O14" s="43"/>
      <c r="P14" s="43"/>
      <c r="Q14" s="43"/>
    </row>
    <row r="15" spans="1:17" x14ac:dyDescent="0.65">
      <c r="E15" s="22"/>
      <c r="I15" s="22"/>
      <c r="J15" s="43"/>
      <c r="K15" s="43"/>
      <c r="L15" s="43"/>
      <c r="M15" s="43"/>
      <c r="N15" s="43"/>
      <c r="O15" s="43"/>
      <c r="P15" s="43"/>
      <c r="Q15" s="43"/>
    </row>
    <row r="16" spans="1:17" x14ac:dyDescent="0.65">
      <c r="E16" s="22"/>
      <c r="J16" s="43"/>
      <c r="K16" s="43"/>
      <c r="L16" s="43"/>
      <c r="M16" s="43"/>
      <c r="N16" s="43"/>
      <c r="O16" s="43"/>
      <c r="P16" s="43"/>
      <c r="Q16" s="43"/>
    </row>
    <row r="17" spans="5:17" x14ac:dyDescent="0.65">
      <c r="E17" s="23"/>
      <c r="G17" s="22"/>
      <c r="I17" s="6"/>
      <c r="J17" s="43"/>
      <c r="K17" s="43"/>
      <c r="L17" s="43"/>
      <c r="M17" s="43"/>
      <c r="N17" s="43"/>
      <c r="O17" s="43"/>
      <c r="P17" s="43"/>
      <c r="Q17" s="43"/>
    </row>
    <row r="18" spans="5:17" ht="27.75" customHeight="1" x14ac:dyDescent="0.65">
      <c r="E18" s="22"/>
      <c r="G18" s="22"/>
      <c r="I18" s="22"/>
      <c r="M18" s="24"/>
    </row>
    <row r="19" spans="5:17" x14ac:dyDescent="0.65">
      <c r="E19" s="23"/>
      <c r="G19" s="22"/>
      <c r="I19" s="44"/>
      <c r="M19" s="24"/>
    </row>
    <row r="20" spans="5:17" x14ac:dyDescent="0.65">
      <c r="G20" s="23"/>
      <c r="M20" s="24"/>
    </row>
    <row r="21" spans="5:17" x14ac:dyDescent="0.65">
      <c r="M21" s="24"/>
    </row>
    <row r="22" spans="5:17" x14ac:dyDescent="0.65">
      <c r="M22" s="24"/>
    </row>
    <row r="23" spans="5:17" x14ac:dyDescent="0.65">
      <c r="M23" s="24"/>
    </row>
    <row r="24" spans="5:17" x14ac:dyDescent="0.65">
      <c r="M24" s="24"/>
    </row>
    <row r="25" spans="5:17" x14ac:dyDescent="0.65">
      <c r="M25" s="24"/>
    </row>
    <row r="26" spans="5:17" x14ac:dyDescent="0.65">
      <c r="M26" s="24"/>
    </row>
    <row r="27" spans="5:17" ht="28.5" customHeight="1" x14ac:dyDescent="0.65">
      <c r="M27" s="24"/>
    </row>
    <row r="28" spans="5:17" x14ac:dyDescent="0.65">
      <c r="M28" s="24"/>
    </row>
    <row r="29" spans="5:17" x14ac:dyDescent="0.65">
      <c r="M29" s="24"/>
    </row>
    <row r="30" spans="5:17" x14ac:dyDescent="0.65">
      <c r="M30" s="24"/>
    </row>
    <row r="31" spans="5:17" x14ac:dyDescent="0.65">
      <c r="M31" s="24"/>
    </row>
    <row r="32" spans="5:17" x14ac:dyDescent="0.65">
      <c r="M32" s="24"/>
    </row>
    <row r="33" spans="13:13" x14ac:dyDescent="0.65">
      <c r="M33" s="24"/>
    </row>
    <row r="34" spans="13:13" x14ac:dyDescent="0.65">
      <c r="M34" s="24"/>
    </row>
    <row r="35" spans="13:13" x14ac:dyDescent="0.65">
      <c r="M35" s="24"/>
    </row>
    <row r="36" spans="13:13" x14ac:dyDescent="0.65">
      <c r="M36" s="24"/>
    </row>
    <row r="37" spans="13:13" x14ac:dyDescent="0.65">
      <c r="M37" s="24"/>
    </row>
    <row r="38" spans="13:13" x14ac:dyDescent="0.65">
      <c r="M38" s="24"/>
    </row>
    <row r="39" spans="13:13" x14ac:dyDescent="0.65">
      <c r="M39" s="24"/>
    </row>
    <row r="40" spans="13:13" x14ac:dyDescent="0.65">
      <c r="M40" s="24"/>
    </row>
    <row r="41" spans="13:13" x14ac:dyDescent="0.65">
      <c r="M41" s="24"/>
    </row>
    <row r="42" spans="13:13" x14ac:dyDescent="0.65">
      <c r="M42" s="24"/>
    </row>
    <row r="43" spans="13:13" x14ac:dyDescent="0.65">
      <c r="M43" s="24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A14" sqref="A14:XFD15"/>
    </sheetView>
  </sheetViews>
  <sheetFormatPr defaultColWidth="9.125" defaultRowHeight="27.75" x14ac:dyDescent="0.65"/>
  <cols>
    <col min="1" max="1" width="42" style="1" bestFit="1" customWidth="1"/>
    <col min="2" max="2" width="1" style="1" customWidth="1"/>
    <col min="3" max="3" width="23.125" style="28" bestFit="1" customWidth="1"/>
    <col min="4" max="4" width="1" style="1" customWidth="1"/>
    <col min="5" max="5" width="19.375" style="1" hidden="1" customWidth="1"/>
    <col min="6" max="6" width="1" style="1" hidden="1" customWidth="1"/>
    <col min="7" max="7" width="12.25" style="1" bestFit="1" customWidth="1"/>
    <col min="8" max="8" width="1" style="1" customWidth="1"/>
    <col min="9" max="9" width="28.125" style="1" customWidth="1"/>
    <col min="10" max="10" width="1" style="1" customWidth="1"/>
    <col min="11" max="11" width="15.875" style="1" bestFit="1" customWidth="1"/>
    <col min="12" max="12" width="1" style="1" customWidth="1"/>
    <col min="13" max="13" width="24.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15.875" style="1" bestFit="1" customWidth="1"/>
    <col min="18" max="18" width="1" style="1" customWidth="1"/>
    <col min="19" max="19" width="25.375" style="1" bestFit="1" customWidth="1"/>
    <col min="20" max="20" width="1" style="1" customWidth="1"/>
    <col min="21" max="21" width="13.875" style="1" bestFit="1" customWidth="1"/>
    <col min="22" max="22" width="11.125" style="1" bestFit="1" customWidth="1"/>
    <col min="23" max="23" width="11.625" style="1" bestFit="1" customWidth="1"/>
    <col min="24" max="24" width="9.125" style="1"/>
    <col min="25" max="25" width="11.125" style="1" bestFit="1" customWidth="1"/>
    <col min="26" max="16384" width="9.125" style="1"/>
  </cols>
  <sheetData>
    <row r="2" spans="1:26" ht="30" x14ac:dyDescent="0.65">
      <c r="A2" s="139" t="s">
        <v>67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26" ht="30" x14ac:dyDescent="0.65">
      <c r="A3" s="139" t="s">
        <v>29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1:26" ht="30" x14ac:dyDescent="0.65">
      <c r="A4" s="139" t="str">
        <f>'جمع درآمدها'!A4:I4</f>
        <v>برای ماه منتهی به 1402/02/31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1:26" ht="36" x14ac:dyDescent="0.65">
      <c r="A5" s="142" t="s">
        <v>76</v>
      </c>
      <c r="B5" s="142"/>
      <c r="C5" s="142"/>
      <c r="D5" s="142"/>
      <c r="E5" s="142"/>
      <c r="F5" s="142"/>
      <c r="G5" s="142"/>
      <c r="H5" s="142"/>
      <c r="I5" s="142"/>
    </row>
    <row r="6" spans="1:26" ht="30.75" thickBot="1" x14ac:dyDescent="0.7">
      <c r="A6" s="139" t="s">
        <v>30</v>
      </c>
      <c r="B6" s="139"/>
      <c r="C6" s="139"/>
      <c r="D6" s="139"/>
      <c r="E6" s="139"/>
      <c r="F6" s="139"/>
      <c r="G6" s="139"/>
      <c r="I6" s="139" t="s">
        <v>160</v>
      </c>
      <c r="J6" s="139"/>
      <c r="K6" s="139"/>
      <c r="L6" s="139"/>
      <c r="M6" s="139"/>
      <c r="O6" s="143" t="s">
        <v>161</v>
      </c>
      <c r="P6" s="143" t="s">
        <v>32</v>
      </c>
      <c r="Q6" s="143" t="s">
        <v>32</v>
      </c>
      <c r="R6" s="143" t="s">
        <v>32</v>
      </c>
      <c r="S6" s="143" t="s">
        <v>32</v>
      </c>
    </row>
    <row r="7" spans="1:26" ht="30" x14ac:dyDescent="0.65">
      <c r="A7" s="63" t="s">
        <v>33</v>
      </c>
      <c r="C7" s="63" t="s">
        <v>34</v>
      </c>
      <c r="E7" s="63" t="s">
        <v>14</v>
      </c>
      <c r="G7" s="63" t="s">
        <v>15</v>
      </c>
      <c r="I7" s="63" t="s">
        <v>35</v>
      </c>
      <c r="K7" s="63" t="s">
        <v>36</v>
      </c>
      <c r="M7" s="63" t="s">
        <v>37</v>
      </c>
      <c r="O7" s="63" t="s">
        <v>35</v>
      </c>
      <c r="Q7" s="63" t="s">
        <v>36</v>
      </c>
      <c r="S7" s="63" t="s">
        <v>37</v>
      </c>
    </row>
    <row r="8" spans="1:26" ht="30" x14ac:dyDescent="0.75">
      <c r="A8" s="3" t="s">
        <v>26</v>
      </c>
      <c r="C8" s="64">
        <v>30</v>
      </c>
      <c r="E8" s="28" t="s">
        <v>38</v>
      </c>
      <c r="G8" s="65">
        <v>0</v>
      </c>
      <c r="I8" s="22">
        <v>2227</v>
      </c>
      <c r="K8" s="66">
        <v>0</v>
      </c>
      <c r="L8" s="66"/>
      <c r="M8" s="66">
        <f>I8+K8</f>
        <v>2227</v>
      </c>
      <c r="N8" s="66"/>
      <c r="O8" s="66">
        <v>6437</v>
      </c>
      <c r="P8" s="66"/>
      <c r="Q8" s="66">
        <v>0</v>
      </c>
      <c r="R8" s="66"/>
      <c r="S8" s="66">
        <f>O8+Q8</f>
        <v>6437</v>
      </c>
      <c r="U8" s="48"/>
      <c r="V8" s="48"/>
      <c r="W8" s="22"/>
      <c r="Y8" s="48"/>
      <c r="Z8" s="22"/>
    </row>
    <row r="9" spans="1:26" ht="30" x14ac:dyDescent="0.75">
      <c r="A9" s="3" t="s">
        <v>63</v>
      </c>
      <c r="C9" s="64">
        <v>17</v>
      </c>
      <c r="E9" s="28" t="s">
        <v>38</v>
      </c>
      <c r="G9" s="65">
        <v>0</v>
      </c>
      <c r="I9" s="22">
        <v>29664305</v>
      </c>
      <c r="K9" s="66">
        <v>0</v>
      </c>
      <c r="L9" s="66"/>
      <c r="M9" s="66">
        <f t="shared" ref="M9:M12" si="0">I9+K9</f>
        <v>29664305</v>
      </c>
      <c r="N9" s="66"/>
      <c r="O9" s="66">
        <v>1421618875</v>
      </c>
      <c r="P9" s="66"/>
      <c r="Q9" s="66">
        <v>0</v>
      </c>
      <c r="R9" s="66"/>
      <c r="S9" s="66">
        <f t="shared" ref="S9:S12" si="1">O9+Q9</f>
        <v>1421618875</v>
      </c>
      <c r="U9" s="48"/>
      <c r="V9" s="48"/>
      <c r="W9" s="22"/>
      <c r="Y9" s="48"/>
      <c r="Z9" s="22"/>
    </row>
    <row r="10" spans="1:26" ht="30" x14ac:dyDescent="0.75">
      <c r="A10" s="3" t="s">
        <v>102</v>
      </c>
      <c r="C10" s="64">
        <v>1</v>
      </c>
      <c r="E10" s="28" t="s">
        <v>38</v>
      </c>
      <c r="G10" s="65">
        <v>0</v>
      </c>
      <c r="I10" s="22">
        <v>425006</v>
      </c>
      <c r="K10" s="66">
        <v>0</v>
      </c>
      <c r="L10" s="66"/>
      <c r="M10" s="66">
        <f t="shared" si="0"/>
        <v>425006</v>
      </c>
      <c r="N10" s="66"/>
      <c r="O10" s="66">
        <v>426992</v>
      </c>
      <c r="P10" s="66"/>
      <c r="Q10" s="66">
        <v>0</v>
      </c>
      <c r="R10" s="66"/>
      <c r="S10" s="66">
        <f t="shared" si="1"/>
        <v>426992</v>
      </c>
      <c r="U10" s="48"/>
      <c r="V10" s="48"/>
      <c r="W10" s="22"/>
      <c r="Y10" s="48"/>
      <c r="Z10" s="22"/>
    </row>
    <row r="11" spans="1:26" ht="30" x14ac:dyDescent="0.75">
      <c r="A11" s="3" t="s">
        <v>114</v>
      </c>
      <c r="C11" s="64">
        <v>20</v>
      </c>
      <c r="E11" s="28"/>
      <c r="G11" s="65"/>
      <c r="I11" s="22">
        <v>1093</v>
      </c>
      <c r="K11" s="66">
        <v>0</v>
      </c>
      <c r="L11" s="66"/>
      <c r="M11" s="66">
        <f t="shared" si="0"/>
        <v>1093</v>
      </c>
      <c r="N11" s="66"/>
      <c r="O11" s="66">
        <v>2112</v>
      </c>
      <c r="P11" s="66"/>
      <c r="Q11" s="66">
        <v>0</v>
      </c>
      <c r="R11" s="66"/>
      <c r="S11" s="66">
        <f t="shared" si="1"/>
        <v>2112</v>
      </c>
      <c r="U11" s="48"/>
      <c r="V11" s="48"/>
      <c r="W11" s="22"/>
      <c r="Y11" s="48"/>
      <c r="Z11" s="22"/>
    </row>
    <row r="12" spans="1:26" ht="30" x14ac:dyDescent="0.75">
      <c r="A12" s="3" t="s">
        <v>117</v>
      </c>
      <c r="C12" s="64">
        <v>22</v>
      </c>
      <c r="E12" s="28"/>
      <c r="G12" s="65"/>
      <c r="I12" s="22">
        <v>4503</v>
      </c>
      <c r="K12" s="66">
        <v>0</v>
      </c>
      <c r="L12" s="66"/>
      <c r="M12" s="66">
        <f t="shared" si="0"/>
        <v>4503</v>
      </c>
      <c r="N12" s="66"/>
      <c r="O12" s="66">
        <v>10361</v>
      </c>
      <c r="P12" s="66"/>
      <c r="Q12" s="66">
        <v>0</v>
      </c>
      <c r="R12" s="66"/>
      <c r="S12" s="66">
        <f t="shared" si="1"/>
        <v>10361</v>
      </c>
      <c r="U12" s="48"/>
      <c r="V12" s="48"/>
      <c r="W12" s="22"/>
      <c r="Y12" s="48"/>
      <c r="Z12" s="22"/>
    </row>
    <row r="13" spans="1:26" ht="30.75" thickBot="1" x14ac:dyDescent="0.7">
      <c r="A13" s="10"/>
      <c r="C13" s="10"/>
      <c r="E13" s="10" t="s">
        <v>38</v>
      </c>
      <c r="G13" s="10"/>
      <c r="I13" s="36">
        <f>SUM(I8:I12)</f>
        <v>30097134</v>
      </c>
      <c r="J13" s="67"/>
      <c r="K13" s="37">
        <f>SUM(K8:K12)</f>
        <v>0</v>
      </c>
      <c r="L13" s="36"/>
      <c r="M13" s="36">
        <f>SUM(M8:M12)</f>
        <v>30097134</v>
      </c>
      <c r="N13" s="36"/>
      <c r="O13" s="36">
        <f>SUM(O8:O12)</f>
        <v>1422064777</v>
      </c>
      <c r="P13" s="36"/>
      <c r="Q13" s="37">
        <f>SUM(Q8:Q12)</f>
        <v>0</v>
      </c>
      <c r="R13" s="36"/>
      <c r="S13" s="36">
        <f>SUM(S8:S12)</f>
        <v>1422064777</v>
      </c>
    </row>
    <row r="14" spans="1:26" ht="28.5" thickTop="1" x14ac:dyDescent="0.65">
      <c r="I14" s="23"/>
      <c r="M14" s="24"/>
      <c r="S14" s="22"/>
    </row>
    <row r="15" spans="1:26" x14ac:dyDescent="0.65">
      <c r="M15" s="24"/>
      <c r="S15" s="44"/>
    </row>
    <row r="16" spans="1:26" x14ac:dyDescent="0.65">
      <c r="M16" s="24"/>
    </row>
    <row r="17" spans="13:13" x14ac:dyDescent="0.65">
      <c r="M17" s="24"/>
    </row>
    <row r="18" spans="13:13" x14ac:dyDescent="0.65">
      <c r="M18" s="24"/>
    </row>
    <row r="19" spans="13:13" x14ac:dyDescent="0.65">
      <c r="M19" s="24"/>
    </row>
    <row r="20" spans="13:13" x14ac:dyDescent="0.65">
      <c r="M20" s="24"/>
    </row>
    <row r="21" spans="13:13" x14ac:dyDescent="0.65">
      <c r="M21" s="24"/>
    </row>
    <row r="22" spans="13:13" x14ac:dyDescent="0.65">
      <c r="M22" s="24"/>
    </row>
    <row r="23" spans="13:13" x14ac:dyDescent="0.65">
      <c r="M23" s="24"/>
    </row>
    <row r="24" spans="13:13" x14ac:dyDescent="0.65">
      <c r="M24" s="24"/>
    </row>
    <row r="25" spans="13:13" x14ac:dyDescent="0.65">
      <c r="M25" s="24"/>
    </row>
    <row r="26" spans="13:13" x14ac:dyDescent="0.65">
      <c r="M26" s="24"/>
    </row>
    <row r="27" spans="13:13" x14ac:dyDescent="0.65">
      <c r="M27" s="24"/>
    </row>
    <row r="28" spans="13:13" x14ac:dyDescent="0.65">
      <c r="M28" s="24"/>
    </row>
    <row r="29" spans="13:13" x14ac:dyDescent="0.65">
      <c r="M29" s="24"/>
    </row>
    <row r="30" spans="13:13" x14ac:dyDescent="0.65">
      <c r="M30" s="24"/>
    </row>
    <row r="31" spans="13:13" x14ac:dyDescent="0.65">
      <c r="M31" s="24"/>
    </row>
    <row r="32" spans="13:13" x14ac:dyDescent="0.65">
      <c r="M32" s="24"/>
    </row>
    <row r="33" spans="13:13" x14ac:dyDescent="0.65">
      <c r="M33" s="24"/>
    </row>
    <row r="34" spans="13:13" x14ac:dyDescent="0.65">
      <c r="M34" s="24"/>
    </row>
    <row r="35" spans="13:13" x14ac:dyDescent="0.65">
      <c r="M35" s="24"/>
    </row>
    <row r="36" spans="13:13" x14ac:dyDescent="0.65">
      <c r="M36" s="24"/>
    </row>
    <row r="37" spans="13:13" x14ac:dyDescent="0.65">
      <c r="M37" s="24"/>
    </row>
    <row r="38" spans="13:13" x14ac:dyDescent="0.65">
      <c r="M38" s="24"/>
    </row>
    <row r="39" spans="13:13" x14ac:dyDescent="0.65">
      <c r="M39" s="24"/>
    </row>
    <row r="40" spans="13:13" x14ac:dyDescent="0.65">
      <c r="M40" s="24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33"/>
  <sheetViews>
    <sheetView rightToLeft="1" view="pageBreakPreview" topLeftCell="A7" zoomScale="60" zoomScaleNormal="100" workbookViewId="0">
      <selection activeCell="A16" sqref="A16:XFD18"/>
    </sheetView>
  </sheetViews>
  <sheetFormatPr defaultColWidth="9.125" defaultRowHeight="27.75" x14ac:dyDescent="0.65"/>
  <cols>
    <col min="1" max="1" width="40.375" style="1" bestFit="1" customWidth="1"/>
    <col min="2" max="2" width="1" style="1" customWidth="1"/>
    <col min="3" max="3" width="16.625" style="28" bestFit="1" customWidth="1"/>
    <col min="4" max="4" width="1" style="28" customWidth="1"/>
    <col min="5" max="5" width="19.75" style="28" bestFit="1" customWidth="1"/>
    <col min="6" max="6" width="1" style="1" customWidth="1"/>
    <col min="7" max="7" width="15.375" style="1" customWidth="1"/>
    <col min="8" max="8" width="1" style="1" customWidth="1"/>
    <col min="9" max="9" width="28.375" style="1" bestFit="1" customWidth="1"/>
    <col min="10" max="10" width="1" style="1" customWidth="1"/>
    <col min="11" max="11" width="25.125" style="1" customWidth="1"/>
    <col min="12" max="12" width="1" style="1" customWidth="1"/>
    <col min="13" max="13" width="29.375" style="1" customWidth="1"/>
    <col min="14" max="14" width="1" style="1" customWidth="1"/>
    <col min="15" max="15" width="27" style="1" bestFit="1" customWidth="1"/>
    <col min="16" max="16" width="1" style="1" customWidth="1"/>
    <col min="17" max="17" width="23.75" style="1" bestFit="1" customWidth="1"/>
    <col min="18" max="18" width="1" style="1" customWidth="1"/>
    <col min="19" max="19" width="26.125" style="1" bestFit="1" customWidth="1"/>
    <col min="20" max="20" width="24.125" style="51" bestFit="1" customWidth="1"/>
    <col min="21" max="21" width="22.625" style="1" bestFit="1" customWidth="1"/>
    <col min="22" max="22" width="8.625" style="1" customWidth="1"/>
    <col min="23" max="23" width="22.625" style="1" bestFit="1" customWidth="1"/>
    <col min="24" max="24" width="12.875" style="1" customWidth="1"/>
    <col min="25" max="16384" width="9.125" style="1"/>
  </cols>
  <sheetData>
    <row r="2" spans="1:20" ht="30" x14ac:dyDescent="0.65">
      <c r="A2" s="139" t="s">
        <v>67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20" ht="30" x14ac:dyDescent="0.65">
      <c r="A3" s="139" t="s">
        <v>29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1:20" ht="30" x14ac:dyDescent="0.65">
      <c r="A4" s="139" t="str">
        <f>'جمع درآمدها'!A4:I4</f>
        <v>برای ماه منتهی به 1402/02/31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1:20" ht="30" x14ac:dyDescent="0.6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ht="36" x14ac:dyDescent="0.65">
      <c r="A6" s="144" t="s">
        <v>77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1:20" ht="30.75" thickBot="1" x14ac:dyDescent="0.7">
      <c r="A7" s="139" t="s">
        <v>3</v>
      </c>
      <c r="C7" s="143" t="s">
        <v>39</v>
      </c>
      <c r="D7" s="143" t="s">
        <v>39</v>
      </c>
      <c r="E7" s="143" t="s">
        <v>39</v>
      </c>
      <c r="F7" s="143" t="s">
        <v>39</v>
      </c>
      <c r="G7" s="143" t="s">
        <v>39</v>
      </c>
      <c r="I7" s="143" t="str">
        <f>'سود اوراق بهادار و سپرده بانکی '!I6:M6</f>
        <v>طی اردیبهشت ماه</v>
      </c>
      <c r="J7" s="143" t="s">
        <v>31</v>
      </c>
      <c r="K7" s="143" t="s">
        <v>31</v>
      </c>
      <c r="L7" s="143" t="s">
        <v>31</v>
      </c>
      <c r="M7" s="143" t="s">
        <v>31</v>
      </c>
      <c r="O7" s="143" t="str">
        <f>'سود اوراق بهادار و سپرده بانکی '!O6:S6</f>
        <v>از ابتدای سال مالی تا پایان اردیبهشت ماه</v>
      </c>
      <c r="P7" s="143" t="s">
        <v>32</v>
      </c>
      <c r="Q7" s="143" t="s">
        <v>32</v>
      </c>
      <c r="R7" s="143" t="s">
        <v>32</v>
      </c>
      <c r="S7" s="143" t="s">
        <v>32</v>
      </c>
    </row>
    <row r="8" spans="1:20" s="68" customFormat="1" ht="90" x14ac:dyDescent="0.65">
      <c r="A8" s="139" t="s">
        <v>3</v>
      </c>
      <c r="C8" s="69" t="s">
        <v>40</v>
      </c>
      <c r="D8" s="70"/>
      <c r="E8" s="69" t="s">
        <v>41</v>
      </c>
      <c r="G8" s="69" t="s">
        <v>42</v>
      </c>
      <c r="I8" s="69" t="s">
        <v>43</v>
      </c>
      <c r="K8" s="69" t="s">
        <v>36</v>
      </c>
      <c r="M8" s="69" t="s">
        <v>44</v>
      </c>
      <c r="O8" s="69" t="s">
        <v>43</v>
      </c>
      <c r="Q8" s="69" t="s">
        <v>36</v>
      </c>
      <c r="S8" s="69" t="s">
        <v>44</v>
      </c>
      <c r="T8" s="71"/>
    </row>
    <row r="9" spans="1:20" s="68" customFormat="1" ht="30" x14ac:dyDescent="0.75">
      <c r="A9" s="3" t="s">
        <v>87</v>
      </c>
      <c r="B9" s="1"/>
      <c r="C9" s="28" t="s">
        <v>124</v>
      </c>
      <c r="D9" s="28"/>
      <c r="E9" s="23">
        <v>14000000</v>
      </c>
      <c r="F9" s="23"/>
      <c r="G9" s="23">
        <v>2350</v>
      </c>
      <c r="H9" s="23"/>
      <c r="I9" s="23">
        <v>0</v>
      </c>
      <c r="J9" s="23"/>
      <c r="K9" s="23">
        <v>0</v>
      </c>
      <c r="L9" s="23"/>
      <c r="M9" s="23">
        <f>I9+K9</f>
        <v>0</v>
      </c>
      <c r="N9" s="23"/>
      <c r="O9" s="23">
        <v>32900000000</v>
      </c>
      <c r="P9" s="23"/>
      <c r="Q9" s="23">
        <v>0</v>
      </c>
      <c r="R9" s="23"/>
      <c r="S9" s="23">
        <f>O9+Q9</f>
        <v>32900000000</v>
      </c>
      <c r="T9" s="71"/>
    </row>
    <row r="10" spans="1:20" s="68" customFormat="1" ht="30" x14ac:dyDescent="0.75">
      <c r="A10" s="3" t="s">
        <v>125</v>
      </c>
      <c r="B10" s="1"/>
      <c r="C10" s="28" t="s">
        <v>163</v>
      </c>
      <c r="D10" s="28"/>
      <c r="E10" s="23">
        <v>959607</v>
      </c>
      <c r="F10" s="23"/>
      <c r="G10" s="23">
        <v>3400</v>
      </c>
      <c r="H10" s="23"/>
      <c r="I10" s="23">
        <v>3262663800</v>
      </c>
      <c r="J10" s="23"/>
      <c r="K10" s="23">
        <v>-460611360</v>
      </c>
      <c r="L10" s="23"/>
      <c r="M10" s="23">
        <f t="shared" ref="M10:M13" si="0">I10+K10</f>
        <v>2802052440</v>
      </c>
      <c r="N10" s="23"/>
      <c r="O10" s="23">
        <v>3262663800</v>
      </c>
      <c r="P10" s="23"/>
      <c r="Q10" s="23">
        <v>-460611360</v>
      </c>
      <c r="R10" s="23"/>
      <c r="S10" s="23">
        <f t="shared" ref="S10:S13" si="1">O10+Q10</f>
        <v>2802052440</v>
      </c>
      <c r="T10" s="71"/>
    </row>
    <row r="11" spans="1:20" s="68" customFormat="1" ht="30" x14ac:dyDescent="0.75">
      <c r="A11" s="3" t="s">
        <v>110</v>
      </c>
      <c r="B11" s="1"/>
      <c r="C11" s="28" t="s">
        <v>164</v>
      </c>
      <c r="D11" s="28"/>
      <c r="E11" s="23">
        <v>6500000</v>
      </c>
      <c r="F11" s="23"/>
      <c r="G11" s="23">
        <v>4830</v>
      </c>
      <c r="H11" s="23"/>
      <c r="I11" s="23">
        <v>31395000000</v>
      </c>
      <c r="J11" s="23"/>
      <c r="K11" s="23">
        <v>-2087647059</v>
      </c>
      <c r="L11" s="23"/>
      <c r="M11" s="23">
        <f t="shared" si="0"/>
        <v>29307352941</v>
      </c>
      <c r="N11" s="23"/>
      <c r="O11" s="23">
        <v>31395000000</v>
      </c>
      <c r="P11" s="23"/>
      <c r="Q11" s="23">
        <v>-2087647059</v>
      </c>
      <c r="R11" s="23"/>
      <c r="S11" s="23">
        <f t="shared" si="1"/>
        <v>29307352941</v>
      </c>
      <c r="T11" s="71"/>
    </row>
    <row r="12" spans="1:20" s="68" customFormat="1" ht="30" x14ac:dyDescent="0.75">
      <c r="A12" s="3" t="s">
        <v>128</v>
      </c>
      <c r="B12" s="1"/>
      <c r="C12" s="28" t="s">
        <v>165</v>
      </c>
      <c r="D12" s="28"/>
      <c r="E12" s="23">
        <v>1300000</v>
      </c>
      <c r="F12" s="23"/>
      <c r="G12" s="23">
        <v>3370</v>
      </c>
      <c r="H12" s="23"/>
      <c r="I12" s="23">
        <v>4381000000</v>
      </c>
      <c r="J12" s="23"/>
      <c r="K12" s="23">
        <v>0</v>
      </c>
      <c r="L12" s="23"/>
      <c r="M12" s="23">
        <f t="shared" si="0"/>
        <v>4381000000</v>
      </c>
      <c r="N12" s="23"/>
      <c r="O12" s="23">
        <v>4381000000</v>
      </c>
      <c r="P12" s="23"/>
      <c r="Q12" s="23">
        <v>0</v>
      </c>
      <c r="R12" s="23"/>
      <c r="S12" s="23">
        <f t="shared" si="1"/>
        <v>4381000000</v>
      </c>
      <c r="T12" s="71"/>
    </row>
    <row r="13" spans="1:20" s="68" customFormat="1" ht="30" x14ac:dyDescent="0.75">
      <c r="A13" s="3" t="s">
        <v>127</v>
      </c>
      <c r="B13" s="1"/>
      <c r="C13" s="28" t="s">
        <v>166</v>
      </c>
      <c r="D13" s="28"/>
      <c r="E13" s="23">
        <v>2000000</v>
      </c>
      <c r="F13" s="23"/>
      <c r="G13" s="23">
        <v>4100</v>
      </c>
      <c r="H13" s="23"/>
      <c r="I13" s="23">
        <v>8200000000</v>
      </c>
      <c r="J13" s="23"/>
      <c r="K13" s="23">
        <v>-1052537313</v>
      </c>
      <c r="L13" s="23"/>
      <c r="M13" s="23">
        <f t="shared" si="0"/>
        <v>7147462687</v>
      </c>
      <c r="N13" s="23"/>
      <c r="O13" s="23">
        <v>8200000000</v>
      </c>
      <c r="P13" s="23"/>
      <c r="Q13" s="23">
        <v>-1052537313</v>
      </c>
      <c r="R13" s="23"/>
      <c r="S13" s="23">
        <f t="shared" si="1"/>
        <v>7147462687</v>
      </c>
      <c r="T13" s="71"/>
    </row>
    <row r="14" spans="1:20" s="68" customFormat="1" ht="28.5" thickBot="1" x14ac:dyDescent="0.7">
      <c r="A14" s="1"/>
      <c r="B14" s="1"/>
      <c r="C14" s="28"/>
      <c r="D14" s="28"/>
      <c r="E14" s="64"/>
      <c r="F14" s="1"/>
      <c r="G14" s="22"/>
      <c r="H14" s="1"/>
      <c r="I14" s="67">
        <f>SUM(I9:I13)</f>
        <v>47238663800</v>
      </c>
      <c r="J14" s="22" t="e">
        <f>SUM(#REF!)</f>
        <v>#REF!</v>
      </c>
      <c r="K14" s="67">
        <f>SUM(K9:K13)</f>
        <v>-3600795732</v>
      </c>
      <c r="L14" s="22" t="e">
        <f>SUM(#REF!)</f>
        <v>#REF!</v>
      </c>
      <c r="M14" s="67">
        <f>SUM(M9:M13)</f>
        <v>43637868068</v>
      </c>
      <c r="N14" s="22" t="e">
        <f>SUM(#REF!)</f>
        <v>#REF!</v>
      </c>
      <c r="O14" s="67">
        <f>SUM(O9:O13)</f>
        <v>80138663800</v>
      </c>
      <c r="P14" s="22" t="e">
        <f>SUM(#REF!)</f>
        <v>#REF!</v>
      </c>
      <c r="Q14" s="67">
        <f>SUM(Q9:Q13)</f>
        <v>-3600795732</v>
      </c>
      <c r="R14" s="22" t="e">
        <f>SUM(#REF!)</f>
        <v>#REF!</v>
      </c>
      <c r="S14" s="67">
        <f>SUM(S9:S13)</f>
        <v>76537868068</v>
      </c>
      <c r="T14" s="72"/>
    </row>
    <row r="15" spans="1:20" s="68" customFormat="1" ht="30.75" thickTop="1" x14ac:dyDescent="0.75">
      <c r="A15" s="3"/>
      <c r="B15" s="1"/>
      <c r="C15" s="28"/>
      <c r="D15" s="28"/>
      <c r="E15" s="64"/>
      <c r="F15" s="1"/>
      <c r="G15" s="22"/>
      <c r="H15" s="1"/>
      <c r="I15" s="22"/>
      <c r="J15" s="1"/>
      <c r="K15" s="22"/>
      <c r="L15" s="1"/>
      <c r="M15" s="24"/>
      <c r="N15" s="1"/>
      <c r="O15" s="73"/>
      <c r="P15" s="1"/>
      <c r="Q15" s="22"/>
      <c r="R15" s="1"/>
      <c r="S15" s="22"/>
      <c r="T15" s="71"/>
    </row>
    <row r="16" spans="1:20" s="68" customFormat="1" ht="30" x14ac:dyDescent="0.75">
      <c r="A16" s="3"/>
      <c r="B16" s="1"/>
      <c r="C16" s="28"/>
      <c r="D16" s="28"/>
      <c r="E16" s="64"/>
      <c r="F16" s="1"/>
      <c r="G16" s="22"/>
      <c r="H16" s="1"/>
      <c r="I16" s="22"/>
      <c r="J16" s="1"/>
      <c r="K16" s="22"/>
      <c r="L16" s="1"/>
      <c r="M16" s="24"/>
      <c r="N16" s="1"/>
      <c r="O16" s="22"/>
      <c r="P16" s="1"/>
      <c r="Q16" s="23"/>
      <c r="R16" s="1"/>
      <c r="S16" s="22"/>
      <c r="T16" s="71"/>
    </row>
    <row r="17" spans="1:20" s="68" customFormat="1" ht="30" x14ac:dyDescent="0.75">
      <c r="A17" s="3"/>
      <c r="B17" s="1"/>
      <c r="C17" s="28"/>
      <c r="D17" s="28"/>
      <c r="E17" s="64"/>
      <c r="F17" s="1"/>
      <c r="G17" s="22"/>
      <c r="H17" s="1"/>
      <c r="I17" s="22"/>
      <c r="J17" s="1"/>
      <c r="K17" s="23"/>
      <c r="L17" s="1"/>
      <c r="M17" s="24"/>
      <c r="N17" s="1"/>
      <c r="O17" s="22"/>
      <c r="P17" s="1"/>
      <c r="Q17" s="22"/>
      <c r="R17" s="1"/>
      <c r="S17" s="22"/>
      <c r="T17" s="71"/>
    </row>
    <row r="18" spans="1:20" s="68" customFormat="1" ht="30" x14ac:dyDescent="0.75">
      <c r="A18" s="3"/>
      <c r="B18" s="1"/>
      <c r="C18" s="28"/>
      <c r="D18" s="28"/>
      <c r="E18" s="64"/>
      <c r="F18" s="1"/>
      <c r="G18" s="22"/>
      <c r="H18" s="1"/>
      <c r="I18" s="22"/>
      <c r="J18" s="1"/>
      <c r="K18" s="22"/>
      <c r="L18" s="1"/>
      <c r="M18" s="24"/>
      <c r="N18" s="1"/>
      <c r="O18" s="22"/>
      <c r="P18" s="1"/>
      <c r="Q18" s="22"/>
      <c r="R18" s="1"/>
      <c r="S18" s="22"/>
      <c r="T18" s="71"/>
    </row>
    <row r="19" spans="1:20" s="68" customFormat="1" ht="30" x14ac:dyDescent="0.75">
      <c r="A19" s="3"/>
      <c r="B19" s="1"/>
      <c r="C19" s="28"/>
      <c r="D19" s="28"/>
      <c r="E19" s="64"/>
      <c r="F19" s="1"/>
      <c r="G19" s="22"/>
      <c r="H19" s="1"/>
      <c r="I19" s="22"/>
      <c r="J19" s="1"/>
      <c r="K19" s="22"/>
      <c r="L19" s="1"/>
      <c r="M19" s="24"/>
      <c r="N19" s="1"/>
      <c r="O19" s="22"/>
      <c r="P19" s="1"/>
      <c r="Q19" s="22"/>
      <c r="R19" s="1"/>
      <c r="S19" s="22"/>
      <c r="T19" s="71"/>
    </row>
    <row r="20" spans="1:20" s="68" customFormat="1" x14ac:dyDescent="0.65">
      <c r="A20" s="1"/>
      <c r="B20" s="1"/>
      <c r="C20" s="28"/>
      <c r="D20" s="28"/>
      <c r="E20" s="64"/>
      <c r="F20" s="1"/>
      <c r="G20" s="1"/>
      <c r="H20" s="1"/>
      <c r="I20" s="1"/>
      <c r="J20" s="1"/>
      <c r="K20" s="22"/>
      <c r="L20" s="1"/>
      <c r="M20" s="24"/>
      <c r="N20" s="1"/>
      <c r="O20" s="22"/>
      <c r="P20" s="1"/>
      <c r="Q20" s="22"/>
      <c r="R20" s="1"/>
      <c r="S20" s="22"/>
      <c r="T20" s="71"/>
    </row>
    <row r="21" spans="1:20" s="68" customFormat="1" x14ac:dyDescent="0.65">
      <c r="A21" s="1"/>
      <c r="B21" s="1"/>
      <c r="C21" s="28"/>
      <c r="D21" s="28"/>
      <c r="E21" s="28"/>
      <c r="F21" s="1"/>
      <c r="G21" s="1"/>
      <c r="H21" s="1"/>
      <c r="I21" s="1"/>
      <c r="J21" s="1"/>
      <c r="K21" s="22"/>
      <c r="L21" s="1"/>
      <c r="M21" s="24"/>
      <c r="N21" s="1"/>
      <c r="O21" s="1"/>
      <c r="P21" s="1"/>
      <c r="Q21" s="1"/>
      <c r="R21" s="1"/>
      <c r="S21" s="1"/>
      <c r="T21" s="71"/>
    </row>
    <row r="22" spans="1:20" s="68" customFormat="1" x14ac:dyDescent="0.65">
      <c r="A22" s="1"/>
      <c r="B22" s="1"/>
      <c r="C22" s="28"/>
      <c r="D22" s="28"/>
      <c r="E22" s="28"/>
      <c r="F22" s="1"/>
      <c r="G22" s="1"/>
      <c r="H22" s="1"/>
      <c r="I22" s="1"/>
      <c r="J22" s="1"/>
      <c r="K22" s="22"/>
      <c r="L22" s="1"/>
      <c r="M22" s="24"/>
      <c r="N22" s="1"/>
      <c r="O22" s="1"/>
      <c r="P22" s="1"/>
      <c r="Q22" s="1"/>
      <c r="R22" s="1"/>
      <c r="S22" s="1"/>
      <c r="T22" s="71"/>
    </row>
    <row r="23" spans="1:20" s="68" customFormat="1" x14ac:dyDescent="0.65">
      <c r="A23" s="1"/>
      <c r="B23" s="1"/>
      <c r="C23" s="28"/>
      <c r="D23" s="28"/>
      <c r="E23" s="28"/>
      <c r="F23" s="1"/>
      <c r="G23" s="1"/>
      <c r="H23" s="1"/>
      <c r="I23" s="1"/>
      <c r="J23" s="1"/>
      <c r="K23" s="22"/>
      <c r="L23" s="1"/>
      <c r="M23" s="24"/>
      <c r="N23" s="1"/>
      <c r="O23" s="1"/>
      <c r="P23" s="1"/>
      <c r="Q23" s="1"/>
      <c r="R23" s="1"/>
      <c r="S23" s="1"/>
      <c r="T23" s="71"/>
    </row>
    <row r="24" spans="1:20" s="68" customFormat="1" x14ac:dyDescent="0.65">
      <c r="A24" s="1"/>
      <c r="B24" s="1"/>
      <c r="C24" s="28"/>
      <c r="D24" s="28"/>
      <c r="E24" s="28"/>
      <c r="F24" s="1"/>
      <c r="G24" s="1"/>
      <c r="H24" s="1"/>
      <c r="I24" s="1"/>
      <c r="J24" s="1"/>
      <c r="K24" s="1"/>
      <c r="L24" s="1"/>
      <c r="M24" s="24"/>
      <c r="N24" s="1"/>
      <c r="O24" s="1"/>
      <c r="P24" s="1"/>
      <c r="Q24" s="1"/>
      <c r="R24" s="1"/>
      <c r="S24" s="1"/>
      <c r="T24" s="71"/>
    </row>
    <row r="25" spans="1:20" s="68" customFormat="1" x14ac:dyDescent="0.65">
      <c r="A25" s="1"/>
      <c r="B25" s="1"/>
      <c r="C25" s="28"/>
      <c r="D25" s="28"/>
      <c r="E25" s="28"/>
      <c r="F25" s="1"/>
      <c r="G25" s="1"/>
      <c r="H25" s="1"/>
      <c r="I25" s="1"/>
      <c r="J25" s="1"/>
      <c r="K25" s="1"/>
      <c r="L25" s="1"/>
      <c r="M25" s="24"/>
      <c r="N25" s="1"/>
      <c r="O25" s="1"/>
      <c r="P25" s="1"/>
      <c r="Q25" s="1"/>
      <c r="R25" s="1"/>
      <c r="S25" s="1"/>
      <c r="T25" s="71"/>
    </row>
    <row r="26" spans="1:20" s="68" customFormat="1" x14ac:dyDescent="0.65">
      <c r="A26" s="1"/>
      <c r="B26" s="1"/>
      <c r="C26" s="28"/>
      <c r="D26" s="28"/>
      <c r="E26" s="28"/>
      <c r="F26" s="1"/>
      <c r="G26" s="1"/>
      <c r="H26" s="1"/>
      <c r="I26" s="1"/>
      <c r="J26" s="1"/>
      <c r="K26" s="1"/>
      <c r="L26" s="1"/>
      <c r="M26" s="24"/>
      <c r="N26" s="1"/>
      <c r="O26" s="1"/>
      <c r="P26" s="1"/>
      <c r="Q26" s="1"/>
      <c r="R26" s="1"/>
      <c r="S26" s="1"/>
      <c r="T26" s="71"/>
    </row>
    <row r="27" spans="1:20" x14ac:dyDescent="0.65">
      <c r="M27" s="24"/>
    </row>
    <row r="28" spans="1:20" x14ac:dyDescent="0.65">
      <c r="M28" s="24"/>
    </row>
    <row r="29" spans="1:20" x14ac:dyDescent="0.65">
      <c r="M29" s="24"/>
    </row>
    <row r="30" spans="1:20" x14ac:dyDescent="0.65">
      <c r="M30" s="24"/>
    </row>
    <row r="31" spans="1:20" x14ac:dyDescent="0.65">
      <c r="M31" s="24"/>
    </row>
    <row r="32" spans="1:20" x14ac:dyDescent="0.65">
      <c r="M32" s="24"/>
    </row>
    <row r="33" spans="13:13" x14ac:dyDescent="0.65">
      <c r="M33" s="24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0"/>
  <sheetViews>
    <sheetView rightToLeft="1" view="pageBreakPreview" topLeftCell="A19" zoomScale="55" zoomScaleNormal="100" zoomScaleSheetLayoutView="55" workbookViewId="0">
      <selection activeCell="K38" sqref="K38"/>
    </sheetView>
  </sheetViews>
  <sheetFormatPr defaultColWidth="8.75" defaultRowHeight="27.75" x14ac:dyDescent="0.65"/>
  <cols>
    <col min="1" max="1" width="47.25" style="156" customWidth="1"/>
    <col min="2" max="2" width="0.625" style="156" customWidth="1"/>
    <col min="3" max="3" width="20.125" style="157" bestFit="1" customWidth="1"/>
    <col min="4" max="4" width="0.625" style="156" customWidth="1"/>
    <col min="5" max="5" width="28.75" style="156" customWidth="1"/>
    <col min="6" max="6" width="0.75" style="156" customWidth="1"/>
    <col min="7" max="7" width="28.25" style="156" customWidth="1"/>
    <col min="8" max="8" width="1" style="156" customWidth="1"/>
    <col min="9" max="9" width="26.625" style="156" customWidth="1"/>
    <col min="10" max="10" width="1.125" style="156" customWidth="1"/>
    <col min="11" max="11" width="19.75" style="157" bestFit="1" customWidth="1"/>
    <col min="12" max="12" width="1" style="156" customWidth="1"/>
    <col min="13" max="13" width="28" style="156" bestFit="1" customWidth="1"/>
    <col min="14" max="14" width="0.75" style="156" customWidth="1"/>
    <col min="15" max="15" width="28.75" style="156" bestFit="1" customWidth="1"/>
    <col min="16" max="16" width="0.875" style="156" customWidth="1"/>
    <col min="17" max="17" width="25.75" style="156" customWidth="1"/>
    <col min="18" max="16384" width="8.75" style="156"/>
  </cols>
  <sheetData>
    <row r="1" spans="1:17" s="156" customFormat="1" ht="31.5" customHeight="1" x14ac:dyDescent="0.65">
      <c r="C1" s="157"/>
      <c r="K1" s="157"/>
    </row>
    <row r="2" spans="1:17" s="159" customFormat="1" ht="36" x14ac:dyDescent="0.8">
      <c r="A2" s="158" t="s">
        <v>67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7" s="159" customFormat="1" ht="36" x14ac:dyDescent="0.8">
      <c r="A3" s="158" t="s">
        <v>29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159" customFormat="1" ht="36" x14ac:dyDescent="0.8">
      <c r="A4" s="158" t="str">
        <f>'درآمد ناشی از تغییر قیمت اوراق '!A4:Q4</f>
        <v>برای ماه منتهی به 1402/02/31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7" s="159" customFormat="1" ht="36" x14ac:dyDescent="0.8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</row>
    <row r="6" spans="1:17" s="156" customFormat="1" ht="40.5" x14ac:dyDescent="0.65">
      <c r="A6" s="161" t="s">
        <v>78</v>
      </c>
      <c r="B6" s="161"/>
      <c r="C6" s="161"/>
      <c r="D6" s="161"/>
      <c r="E6" s="161"/>
      <c r="F6" s="161"/>
      <c r="G6" s="161"/>
      <c r="H6" s="161"/>
      <c r="K6" s="157"/>
    </row>
    <row r="7" spans="1:17" s="156" customFormat="1" ht="45" customHeight="1" thickBot="1" x14ac:dyDescent="0.7">
      <c r="A7" s="162" t="s">
        <v>3</v>
      </c>
      <c r="C7" s="163" t="s">
        <v>160</v>
      </c>
      <c r="D7" s="163" t="s">
        <v>31</v>
      </c>
      <c r="E7" s="163" t="s">
        <v>31</v>
      </c>
      <c r="F7" s="163" t="s">
        <v>31</v>
      </c>
      <c r="G7" s="163" t="s">
        <v>31</v>
      </c>
      <c r="H7" s="163" t="s">
        <v>31</v>
      </c>
      <c r="I7" s="163" t="s">
        <v>31</v>
      </c>
      <c r="K7" s="163" t="s">
        <v>161</v>
      </c>
      <c r="L7" s="163" t="s">
        <v>32</v>
      </c>
      <c r="M7" s="163" t="s">
        <v>32</v>
      </c>
      <c r="N7" s="163" t="s">
        <v>32</v>
      </c>
      <c r="O7" s="163" t="s">
        <v>32</v>
      </c>
      <c r="P7" s="163" t="s">
        <v>32</v>
      </c>
      <c r="Q7" s="163" t="s">
        <v>32</v>
      </c>
    </row>
    <row r="8" spans="1:17" s="164" customFormat="1" ht="54.75" customHeight="1" thickBot="1" x14ac:dyDescent="0.7">
      <c r="A8" s="163" t="s">
        <v>3</v>
      </c>
      <c r="C8" s="165" t="s">
        <v>6</v>
      </c>
      <c r="E8" s="165" t="s">
        <v>45</v>
      </c>
      <c r="G8" s="165" t="s">
        <v>46</v>
      </c>
      <c r="I8" s="165" t="s">
        <v>48</v>
      </c>
      <c r="K8" s="165" t="s">
        <v>6</v>
      </c>
      <c r="M8" s="165" t="s">
        <v>45</v>
      </c>
      <c r="O8" s="165" t="s">
        <v>46</v>
      </c>
      <c r="Q8" s="165" t="s">
        <v>48</v>
      </c>
    </row>
    <row r="9" spans="1:17" s="156" customFormat="1" ht="34.5" customHeight="1" x14ac:dyDescent="0.75">
      <c r="A9" s="166" t="s">
        <v>121</v>
      </c>
      <c r="C9" s="167">
        <v>1200000</v>
      </c>
      <c r="D9" s="167"/>
      <c r="E9" s="167">
        <v>26976743458</v>
      </c>
      <c r="F9" s="167"/>
      <c r="G9" s="167">
        <v>22034291695</v>
      </c>
      <c r="H9" s="167"/>
      <c r="I9" s="167">
        <f>E9-G9</f>
        <v>4942451763</v>
      </c>
      <c r="J9" s="167"/>
      <c r="K9" s="167">
        <v>1200000</v>
      </c>
      <c r="L9" s="167"/>
      <c r="M9" s="167">
        <v>26976743458</v>
      </c>
      <c r="N9" s="167"/>
      <c r="O9" s="167">
        <v>22034291695</v>
      </c>
      <c r="P9" s="167"/>
      <c r="Q9" s="167">
        <v>4942451763</v>
      </c>
    </row>
    <row r="10" spans="1:17" s="156" customFormat="1" ht="34.5" customHeight="1" x14ac:dyDescent="0.75">
      <c r="A10" s="166" t="s">
        <v>87</v>
      </c>
      <c r="C10" s="167">
        <v>565510</v>
      </c>
      <c r="D10" s="167"/>
      <c r="E10" s="167">
        <v>13783306453</v>
      </c>
      <c r="F10" s="167"/>
      <c r="G10" s="167">
        <v>14260633689</v>
      </c>
      <c r="H10" s="167"/>
      <c r="I10" s="167">
        <f t="shared" ref="I10:I32" si="0">E10-G10</f>
        <v>-477327236</v>
      </c>
      <c r="J10" s="167"/>
      <c r="K10" s="167">
        <v>1065510</v>
      </c>
      <c r="L10" s="167"/>
      <c r="M10" s="167">
        <v>28666432844</v>
      </c>
      <c r="N10" s="167"/>
      <c r="O10" s="167">
        <v>26869282380</v>
      </c>
      <c r="P10" s="167"/>
      <c r="Q10" s="167">
        <v>1797150464</v>
      </c>
    </row>
    <row r="11" spans="1:17" s="156" customFormat="1" ht="34.5" customHeight="1" x14ac:dyDescent="0.75">
      <c r="A11" s="166" t="s">
        <v>106</v>
      </c>
      <c r="C11" s="167">
        <v>20200001</v>
      </c>
      <c r="D11" s="167"/>
      <c r="E11" s="167">
        <v>127246782745</v>
      </c>
      <c r="F11" s="167"/>
      <c r="G11" s="167">
        <v>125557700518</v>
      </c>
      <c r="H11" s="167"/>
      <c r="I11" s="167">
        <f t="shared" si="0"/>
        <v>1689082227</v>
      </c>
      <c r="J11" s="167"/>
      <c r="K11" s="167">
        <v>24000001</v>
      </c>
      <c r="L11" s="167"/>
      <c r="M11" s="167">
        <v>153906185109</v>
      </c>
      <c r="N11" s="167"/>
      <c r="O11" s="167">
        <v>149173279583</v>
      </c>
      <c r="P11" s="167"/>
      <c r="Q11" s="167">
        <v>4732905526</v>
      </c>
    </row>
    <row r="12" spans="1:17" s="156" customFormat="1" ht="34.5" customHeight="1" x14ac:dyDescent="0.75">
      <c r="A12" s="166" t="s">
        <v>85</v>
      </c>
      <c r="C12" s="167">
        <v>1100000</v>
      </c>
      <c r="D12" s="167"/>
      <c r="E12" s="167">
        <v>42462940877</v>
      </c>
      <c r="F12" s="167"/>
      <c r="G12" s="167">
        <v>35657766447</v>
      </c>
      <c r="H12" s="167"/>
      <c r="I12" s="167">
        <f t="shared" si="0"/>
        <v>6805174430</v>
      </c>
      <c r="J12" s="167"/>
      <c r="K12" s="167">
        <v>1100000</v>
      </c>
      <c r="L12" s="167"/>
      <c r="M12" s="167">
        <v>42462940877</v>
      </c>
      <c r="N12" s="167"/>
      <c r="O12" s="167">
        <v>35657766447</v>
      </c>
      <c r="P12" s="167"/>
      <c r="Q12" s="167">
        <v>6805174430</v>
      </c>
    </row>
    <row r="13" spans="1:17" s="156" customFormat="1" ht="34.5" customHeight="1" x14ac:dyDescent="0.75">
      <c r="A13" s="166" t="s">
        <v>125</v>
      </c>
      <c r="C13" s="167">
        <v>50393</v>
      </c>
      <c r="D13" s="167"/>
      <c r="E13" s="167">
        <v>2984222270</v>
      </c>
      <c r="F13" s="167"/>
      <c r="G13" s="167">
        <v>2870696978</v>
      </c>
      <c r="H13" s="167"/>
      <c r="I13" s="167">
        <f t="shared" si="0"/>
        <v>113525292</v>
      </c>
      <c r="J13" s="167"/>
      <c r="K13" s="167">
        <v>50393</v>
      </c>
      <c r="L13" s="167"/>
      <c r="M13" s="167">
        <v>2984222270</v>
      </c>
      <c r="N13" s="167"/>
      <c r="O13" s="167">
        <v>2870696978</v>
      </c>
      <c r="P13" s="167"/>
      <c r="Q13" s="167">
        <v>113525292</v>
      </c>
    </row>
    <row r="14" spans="1:17" s="156" customFormat="1" ht="34.5" customHeight="1" x14ac:dyDescent="0.75">
      <c r="A14" s="166" t="s">
        <v>126</v>
      </c>
      <c r="C14" s="167">
        <v>4606</v>
      </c>
      <c r="D14" s="167"/>
      <c r="E14" s="167">
        <v>130032081</v>
      </c>
      <c r="F14" s="167"/>
      <c r="G14" s="167">
        <v>146792283</v>
      </c>
      <c r="H14" s="167"/>
      <c r="I14" s="167">
        <f t="shared" si="0"/>
        <v>-16760202</v>
      </c>
      <c r="J14" s="167"/>
      <c r="K14" s="167">
        <v>4606</v>
      </c>
      <c r="L14" s="167"/>
      <c r="M14" s="167">
        <v>130032081</v>
      </c>
      <c r="N14" s="167"/>
      <c r="O14" s="167">
        <v>146792283</v>
      </c>
      <c r="P14" s="167"/>
      <c r="Q14" s="167">
        <v>-16760202</v>
      </c>
    </row>
    <row r="15" spans="1:17" s="156" customFormat="1" ht="34.5" customHeight="1" x14ac:dyDescent="0.75">
      <c r="A15" s="166" t="s">
        <v>111</v>
      </c>
      <c r="C15" s="167">
        <v>100000</v>
      </c>
      <c r="D15" s="167"/>
      <c r="E15" s="167">
        <v>2297249564</v>
      </c>
      <c r="F15" s="167"/>
      <c r="G15" s="167">
        <v>2104811430</v>
      </c>
      <c r="H15" s="167"/>
      <c r="I15" s="167">
        <f t="shared" si="0"/>
        <v>192438134</v>
      </c>
      <c r="J15" s="167"/>
      <c r="K15" s="167">
        <v>100000</v>
      </c>
      <c r="L15" s="167"/>
      <c r="M15" s="167">
        <v>2297249564</v>
      </c>
      <c r="N15" s="167"/>
      <c r="O15" s="167">
        <v>2104811430</v>
      </c>
      <c r="P15" s="167"/>
      <c r="Q15" s="167">
        <v>192438134</v>
      </c>
    </row>
    <row r="16" spans="1:17" s="156" customFormat="1" ht="34.5" customHeight="1" x14ac:dyDescent="0.75">
      <c r="A16" s="166" t="s">
        <v>110</v>
      </c>
      <c r="C16" s="167">
        <v>779357</v>
      </c>
      <c r="D16" s="167"/>
      <c r="E16" s="167">
        <v>32896405373</v>
      </c>
      <c r="F16" s="167"/>
      <c r="G16" s="167">
        <v>27575229401</v>
      </c>
      <c r="H16" s="167"/>
      <c r="I16" s="167">
        <f t="shared" si="0"/>
        <v>5321175972</v>
      </c>
      <c r="J16" s="167"/>
      <c r="K16" s="167">
        <v>1779357</v>
      </c>
      <c r="L16" s="167"/>
      <c r="M16" s="167">
        <v>76461284144</v>
      </c>
      <c r="N16" s="167"/>
      <c r="O16" s="167">
        <v>62942732477</v>
      </c>
      <c r="P16" s="167"/>
      <c r="Q16" s="167">
        <v>13518551667</v>
      </c>
    </row>
    <row r="17" spans="1:17" s="156" customFormat="1" ht="34.5" customHeight="1" x14ac:dyDescent="0.75">
      <c r="A17" s="166" t="s">
        <v>96</v>
      </c>
      <c r="C17" s="167">
        <v>630000</v>
      </c>
      <c r="D17" s="167"/>
      <c r="E17" s="167">
        <v>19841626738</v>
      </c>
      <c r="F17" s="167"/>
      <c r="G17" s="167">
        <v>20296810906</v>
      </c>
      <c r="H17" s="167"/>
      <c r="I17" s="167">
        <f t="shared" si="0"/>
        <v>-455184168</v>
      </c>
      <c r="J17" s="167"/>
      <c r="K17" s="167">
        <v>630000</v>
      </c>
      <c r="L17" s="167"/>
      <c r="M17" s="167">
        <v>19841626738</v>
      </c>
      <c r="N17" s="167"/>
      <c r="O17" s="167">
        <v>20296810906</v>
      </c>
      <c r="P17" s="167"/>
      <c r="Q17" s="167">
        <v>-455184168</v>
      </c>
    </row>
    <row r="18" spans="1:17" s="156" customFormat="1" ht="34.5" customHeight="1" x14ac:dyDescent="0.75">
      <c r="A18" s="166" t="s">
        <v>113</v>
      </c>
      <c r="C18" s="167">
        <v>1400000</v>
      </c>
      <c r="D18" s="167"/>
      <c r="E18" s="167">
        <v>12807208746</v>
      </c>
      <c r="F18" s="167"/>
      <c r="G18" s="167">
        <v>12494564526</v>
      </c>
      <c r="H18" s="167"/>
      <c r="I18" s="167">
        <f t="shared" si="0"/>
        <v>312644220</v>
      </c>
      <c r="J18" s="167"/>
      <c r="K18" s="167">
        <v>1400000</v>
      </c>
      <c r="L18" s="167"/>
      <c r="M18" s="167">
        <v>12807208746</v>
      </c>
      <c r="N18" s="167"/>
      <c r="O18" s="167">
        <v>12494564526</v>
      </c>
      <c r="P18" s="167"/>
      <c r="Q18" s="167">
        <v>312644220</v>
      </c>
    </row>
    <row r="19" spans="1:17" s="156" customFormat="1" ht="34.5" customHeight="1" x14ac:dyDescent="0.75">
      <c r="A19" s="166" t="s">
        <v>120</v>
      </c>
      <c r="C19" s="167">
        <v>9000000</v>
      </c>
      <c r="D19" s="167"/>
      <c r="E19" s="167">
        <v>58583148573</v>
      </c>
      <c r="F19" s="167"/>
      <c r="G19" s="167">
        <v>52694590543</v>
      </c>
      <c r="H19" s="167"/>
      <c r="I19" s="167">
        <f t="shared" si="0"/>
        <v>5888558030</v>
      </c>
      <c r="J19" s="167"/>
      <c r="K19" s="167">
        <v>14188679</v>
      </c>
      <c r="L19" s="167"/>
      <c r="M19" s="167">
        <v>90932880234</v>
      </c>
      <c r="N19" s="167"/>
      <c r="O19" s="167">
        <v>83074069959</v>
      </c>
      <c r="P19" s="167"/>
      <c r="Q19" s="167">
        <v>7858810275</v>
      </c>
    </row>
    <row r="20" spans="1:17" s="156" customFormat="1" ht="34.5" customHeight="1" x14ac:dyDescent="0.75">
      <c r="A20" s="166" t="s">
        <v>128</v>
      </c>
      <c r="C20" s="167">
        <v>5539</v>
      </c>
      <c r="D20" s="167"/>
      <c r="E20" s="167">
        <v>178340735</v>
      </c>
      <c r="F20" s="167"/>
      <c r="G20" s="167">
        <v>187924839</v>
      </c>
      <c r="H20" s="167"/>
      <c r="I20" s="167">
        <f t="shared" si="0"/>
        <v>-9584104</v>
      </c>
      <c r="J20" s="167"/>
      <c r="K20" s="167">
        <v>5539</v>
      </c>
      <c r="L20" s="167"/>
      <c r="M20" s="167">
        <v>178340735</v>
      </c>
      <c r="N20" s="167"/>
      <c r="O20" s="167">
        <v>187924839</v>
      </c>
      <c r="P20" s="167"/>
      <c r="Q20" s="167">
        <v>-9584104</v>
      </c>
    </row>
    <row r="21" spans="1:17" s="156" customFormat="1" ht="34.5" customHeight="1" x14ac:dyDescent="0.75">
      <c r="A21" s="166" t="s">
        <v>90</v>
      </c>
      <c r="C21" s="167">
        <v>13000000</v>
      </c>
      <c r="D21" s="167"/>
      <c r="E21" s="167">
        <v>52441343109</v>
      </c>
      <c r="F21" s="167"/>
      <c r="G21" s="167">
        <v>44905612388</v>
      </c>
      <c r="H21" s="167"/>
      <c r="I21" s="167">
        <f t="shared" si="0"/>
        <v>7535730721</v>
      </c>
      <c r="J21" s="167"/>
      <c r="K21" s="167">
        <v>13000000</v>
      </c>
      <c r="L21" s="167"/>
      <c r="M21" s="167">
        <v>52441343109</v>
      </c>
      <c r="N21" s="167"/>
      <c r="O21" s="167">
        <v>44905612388</v>
      </c>
      <c r="P21" s="167"/>
      <c r="Q21" s="167">
        <v>7535730721</v>
      </c>
    </row>
    <row r="22" spans="1:17" s="156" customFormat="1" ht="34.5" customHeight="1" x14ac:dyDescent="0.75">
      <c r="A22" s="166" t="s">
        <v>109</v>
      </c>
      <c r="C22" s="167">
        <v>1000000</v>
      </c>
      <c r="D22" s="167"/>
      <c r="E22" s="167">
        <v>13519593208</v>
      </c>
      <c r="F22" s="167"/>
      <c r="G22" s="167">
        <v>10994193001</v>
      </c>
      <c r="H22" s="167"/>
      <c r="I22" s="167">
        <f t="shared" si="0"/>
        <v>2525400207</v>
      </c>
      <c r="J22" s="167"/>
      <c r="K22" s="167">
        <v>1000000</v>
      </c>
      <c r="L22" s="167"/>
      <c r="M22" s="167">
        <v>13519593208</v>
      </c>
      <c r="N22" s="167"/>
      <c r="O22" s="167">
        <v>10994193001</v>
      </c>
      <c r="P22" s="167"/>
      <c r="Q22" s="167">
        <v>2525400207</v>
      </c>
    </row>
    <row r="23" spans="1:17" s="156" customFormat="1" ht="34.5" customHeight="1" x14ac:dyDescent="0.75">
      <c r="A23" s="166" t="s">
        <v>84</v>
      </c>
      <c r="C23" s="167">
        <v>36250</v>
      </c>
      <c r="D23" s="167"/>
      <c r="E23" s="167">
        <v>6603771546</v>
      </c>
      <c r="F23" s="167"/>
      <c r="G23" s="167">
        <v>6283830300</v>
      </c>
      <c r="H23" s="167"/>
      <c r="I23" s="167">
        <f t="shared" si="0"/>
        <v>319941246</v>
      </c>
      <c r="J23" s="167"/>
      <c r="K23" s="167">
        <v>36250</v>
      </c>
      <c r="L23" s="167"/>
      <c r="M23" s="167">
        <v>6603771546</v>
      </c>
      <c r="N23" s="167"/>
      <c r="O23" s="167">
        <v>6283830300</v>
      </c>
      <c r="P23" s="167"/>
      <c r="Q23" s="167">
        <v>319941246</v>
      </c>
    </row>
    <row r="24" spans="1:17" s="156" customFormat="1" ht="34.5" customHeight="1" x14ac:dyDescent="0.75">
      <c r="A24" s="166" t="s">
        <v>91</v>
      </c>
      <c r="C24" s="167">
        <v>1000000</v>
      </c>
      <c r="D24" s="167"/>
      <c r="E24" s="167">
        <v>28081912555</v>
      </c>
      <c r="F24" s="167"/>
      <c r="G24" s="167">
        <v>27711295269</v>
      </c>
      <c r="H24" s="167"/>
      <c r="I24" s="167">
        <f t="shared" si="0"/>
        <v>370617286</v>
      </c>
      <c r="J24" s="167"/>
      <c r="K24" s="167">
        <v>3700000</v>
      </c>
      <c r="L24" s="167"/>
      <c r="M24" s="167">
        <v>100384139847</v>
      </c>
      <c r="N24" s="167"/>
      <c r="O24" s="167">
        <v>102531791639</v>
      </c>
      <c r="P24" s="167"/>
      <c r="Q24" s="167">
        <v>-2147651792</v>
      </c>
    </row>
    <row r="25" spans="1:17" s="156" customFormat="1" ht="34.5" customHeight="1" x14ac:dyDescent="0.75">
      <c r="A25" s="166" t="s">
        <v>86</v>
      </c>
      <c r="C25" s="167">
        <v>201180</v>
      </c>
      <c r="D25" s="167"/>
      <c r="E25" s="167">
        <v>6292238776</v>
      </c>
      <c r="F25" s="167"/>
      <c r="G25" s="167">
        <v>5503652294</v>
      </c>
      <c r="H25" s="167"/>
      <c r="I25" s="167">
        <f t="shared" si="0"/>
        <v>788586482</v>
      </c>
      <c r="J25" s="167"/>
      <c r="K25" s="167">
        <v>201180</v>
      </c>
      <c r="L25" s="167"/>
      <c r="M25" s="167">
        <v>6292238776</v>
      </c>
      <c r="N25" s="167"/>
      <c r="O25" s="167">
        <v>5503652294</v>
      </c>
      <c r="P25" s="167"/>
      <c r="Q25" s="167">
        <v>788586482</v>
      </c>
    </row>
    <row r="26" spans="1:17" s="156" customFormat="1" ht="34.5" customHeight="1" x14ac:dyDescent="0.75">
      <c r="A26" s="166" t="s">
        <v>88</v>
      </c>
      <c r="C26" s="167">
        <v>1600000</v>
      </c>
      <c r="D26" s="167"/>
      <c r="E26" s="167">
        <v>82874489182</v>
      </c>
      <c r="F26" s="167"/>
      <c r="G26" s="167">
        <v>79509285565</v>
      </c>
      <c r="H26" s="167"/>
      <c r="I26" s="167">
        <f t="shared" si="0"/>
        <v>3365203617</v>
      </c>
      <c r="J26" s="167"/>
      <c r="K26" s="167">
        <v>3104092</v>
      </c>
      <c r="L26" s="167"/>
      <c r="M26" s="167">
        <v>166803722788</v>
      </c>
      <c r="N26" s="167"/>
      <c r="O26" s="167">
        <v>154251466775</v>
      </c>
      <c r="P26" s="167"/>
      <c r="Q26" s="167">
        <v>12552256013</v>
      </c>
    </row>
    <row r="27" spans="1:17" s="156" customFormat="1" ht="34.5" customHeight="1" x14ac:dyDescent="0.75">
      <c r="A27" s="166" t="s">
        <v>99</v>
      </c>
      <c r="C27" s="167">
        <v>2262043</v>
      </c>
      <c r="D27" s="167"/>
      <c r="E27" s="167">
        <v>11886801713</v>
      </c>
      <c r="F27" s="167"/>
      <c r="G27" s="167">
        <v>11072055221</v>
      </c>
      <c r="H27" s="167"/>
      <c r="I27" s="167">
        <f t="shared" si="0"/>
        <v>814746492</v>
      </c>
      <c r="J27" s="167"/>
      <c r="K27" s="167">
        <v>2264962</v>
      </c>
      <c r="L27" s="167"/>
      <c r="M27" s="167">
        <v>11901251842</v>
      </c>
      <c r="N27" s="167"/>
      <c r="O27" s="167">
        <v>11085433487</v>
      </c>
      <c r="P27" s="167"/>
      <c r="Q27" s="167">
        <v>815818355</v>
      </c>
    </row>
    <row r="28" spans="1:17" s="156" customFormat="1" ht="34.5" customHeight="1" x14ac:dyDescent="0.75">
      <c r="A28" s="166" t="s">
        <v>108</v>
      </c>
      <c r="C28" s="167">
        <v>141245</v>
      </c>
      <c r="D28" s="167"/>
      <c r="E28" s="167">
        <v>6080719174</v>
      </c>
      <c r="F28" s="167"/>
      <c r="G28" s="167">
        <v>4677507122</v>
      </c>
      <c r="H28" s="167"/>
      <c r="I28" s="167">
        <f t="shared" si="0"/>
        <v>1403212052</v>
      </c>
      <c r="J28" s="167"/>
      <c r="K28" s="167">
        <v>141245</v>
      </c>
      <c r="L28" s="167"/>
      <c r="M28" s="167">
        <v>6080719174</v>
      </c>
      <c r="N28" s="167"/>
      <c r="O28" s="167">
        <v>4677507122</v>
      </c>
      <c r="P28" s="167"/>
      <c r="Q28" s="167">
        <v>1403212052</v>
      </c>
    </row>
    <row r="29" spans="1:17" s="156" customFormat="1" ht="34.5" customHeight="1" x14ac:dyDescent="0.75">
      <c r="A29" s="166" t="s">
        <v>162</v>
      </c>
      <c r="C29" s="167">
        <v>1000000</v>
      </c>
      <c r="D29" s="167"/>
      <c r="E29" s="167">
        <v>4956842013</v>
      </c>
      <c r="F29" s="167"/>
      <c r="G29" s="167">
        <v>4882920122</v>
      </c>
      <c r="H29" s="167"/>
      <c r="I29" s="167">
        <f t="shared" si="0"/>
        <v>73921891</v>
      </c>
      <c r="J29" s="167"/>
      <c r="K29" s="167">
        <v>1000000</v>
      </c>
      <c r="L29" s="167"/>
      <c r="M29" s="167">
        <v>4956842013</v>
      </c>
      <c r="N29" s="167"/>
      <c r="O29" s="167">
        <v>4882920122</v>
      </c>
      <c r="P29" s="167"/>
      <c r="Q29" s="167">
        <v>73921891</v>
      </c>
    </row>
    <row r="30" spans="1:17" s="156" customFormat="1" ht="34.5" customHeight="1" x14ac:dyDescent="0.75">
      <c r="A30" s="166" t="s">
        <v>112</v>
      </c>
      <c r="C30" s="167">
        <v>3000000</v>
      </c>
      <c r="D30" s="167"/>
      <c r="E30" s="167">
        <v>4196712078</v>
      </c>
      <c r="F30" s="167"/>
      <c r="G30" s="167">
        <v>3858902097</v>
      </c>
      <c r="H30" s="167"/>
      <c r="I30" s="167">
        <f t="shared" si="0"/>
        <v>337809981</v>
      </c>
      <c r="J30" s="167"/>
      <c r="K30" s="167">
        <v>3000000</v>
      </c>
      <c r="L30" s="167"/>
      <c r="M30" s="167">
        <v>4196712078</v>
      </c>
      <c r="N30" s="167"/>
      <c r="O30" s="167">
        <v>3858902097</v>
      </c>
      <c r="P30" s="167"/>
      <c r="Q30" s="167">
        <v>337809981</v>
      </c>
    </row>
    <row r="31" spans="1:17" s="156" customFormat="1" ht="34.5" customHeight="1" x14ac:dyDescent="0.75">
      <c r="A31" s="166" t="s">
        <v>127</v>
      </c>
      <c r="C31" s="167">
        <v>1450000</v>
      </c>
      <c r="D31" s="167"/>
      <c r="E31" s="167">
        <v>71582356529</v>
      </c>
      <c r="F31" s="167"/>
      <c r="G31" s="167">
        <v>69287834431</v>
      </c>
      <c r="H31" s="167"/>
      <c r="I31" s="167">
        <f t="shared" si="0"/>
        <v>2294522098</v>
      </c>
      <c r="J31" s="167"/>
      <c r="K31" s="167">
        <v>1450000</v>
      </c>
      <c r="L31" s="167"/>
      <c r="M31" s="167">
        <v>71582356529</v>
      </c>
      <c r="N31" s="167"/>
      <c r="O31" s="167">
        <v>69287834431</v>
      </c>
      <c r="P31" s="167"/>
      <c r="Q31" s="167">
        <v>2294522098</v>
      </c>
    </row>
    <row r="32" spans="1:17" s="156" customFormat="1" ht="34.5" customHeight="1" x14ac:dyDescent="0.75">
      <c r="A32" s="166" t="s">
        <v>119</v>
      </c>
      <c r="C32" s="167">
        <v>0</v>
      </c>
      <c r="D32" s="167"/>
      <c r="E32" s="167">
        <v>0</v>
      </c>
      <c r="F32" s="167"/>
      <c r="G32" s="167">
        <v>0</v>
      </c>
      <c r="H32" s="167"/>
      <c r="I32" s="167">
        <f t="shared" si="0"/>
        <v>0</v>
      </c>
      <c r="J32" s="167"/>
      <c r="K32" s="167">
        <v>500000</v>
      </c>
      <c r="L32" s="167"/>
      <c r="M32" s="167">
        <v>34902346186</v>
      </c>
      <c r="N32" s="167"/>
      <c r="O32" s="167">
        <v>27982507500</v>
      </c>
      <c r="P32" s="167"/>
      <c r="Q32" s="167">
        <v>6919838686</v>
      </c>
    </row>
    <row r="33" spans="3:17" s="168" customFormat="1" ht="38.25" customHeight="1" thickBot="1" x14ac:dyDescent="0.3">
      <c r="C33" s="167"/>
      <c r="E33" s="169">
        <f>SUM(E9:E32)</f>
        <v>628704787496</v>
      </c>
      <c r="F33" s="167"/>
      <c r="G33" s="169">
        <f>SUM(G9:G32)</f>
        <v>584568901065</v>
      </c>
      <c r="H33" s="167">
        <f ca="1">SUM(H9:H35)</f>
        <v>0</v>
      </c>
      <c r="I33" s="170">
        <f>SUM(I9:I32)</f>
        <v>44135886431</v>
      </c>
      <c r="J33" s="168">
        <f ca="1">SUM(J9:J35)</f>
        <v>0</v>
      </c>
      <c r="K33" s="167"/>
      <c r="L33" s="168">
        <f ca="1">SUM(L9:L35)</f>
        <v>0</v>
      </c>
      <c r="M33" s="170">
        <f>SUM(M9:M32)</f>
        <v>937310183896</v>
      </c>
      <c r="N33" s="170">
        <f ca="1">SUM(N9:N35)</f>
        <v>0</v>
      </c>
      <c r="O33" s="170">
        <f>SUM(O9:O32)</f>
        <v>864098674659</v>
      </c>
      <c r="P33" s="170">
        <f ca="1">SUM(P9:P35)</f>
        <v>0</v>
      </c>
      <c r="Q33" s="170">
        <f>SUM(Q9:Q32)</f>
        <v>73211509237</v>
      </c>
    </row>
    <row r="34" spans="3:17" s="156" customFormat="1" ht="38.25" customHeight="1" thickTop="1" x14ac:dyDescent="0.65">
      <c r="C34" s="157"/>
      <c r="K34" s="157"/>
      <c r="M34" s="171"/>
    </row>
    <row r="35" spans="3:17" s="167" customFormat="1" ht="38.25" customHeight="1" x14ac:dyDescent="0.25"/>
    <row r="36" spans="3:17" s="167" customFormat="1" ht="38.25" customHeight="1" x14ac:dyDescent="0.25"/>
    <row r="37" spans="3:17" s="167" customFormat="1" ht="38.25" customHeight="1" x14ac:dyDescent="0.25"/>
    <row r="38" spans="3:17" s="167" customFormat="1" ht="38.25" customHeight="1" x14ac:dyDescent="0.65">
      <c r="I38" s="172"/>
      <c r="M38" s="173"/>
      <c r="N38" s="173"/>
      <c r="O38" s="173"/>
    </row>
    <row r="39" spans="3:17" s="167" customFormat="1" ht="38.25" customHeight="1" x14ac:dyDescent="0.25"/>
    <row r="40" spans="3:17" s="167" customFormat="1" ht="38.25" customHeight="1" x14ac:dyDescent="0.25"/>
    <row r="41" spans="3:17" s="167" customFormat="1" ht="38.25" customHeight="1" x14ac:dyDescent="0.25"/>
    <row r="42" spans="3:17" s="167" customFormat="1" ht="38.25" customHeight="1" x14ac:dyDescent="0.25"/>
    <row r="43" spans="3:17" s="167" customFormat="1" ht="38.25" customHeight="1" x14ac:dyDescent="0.25"/>
    <row r="44" spans="3:17" s="156" customFormat="1" ht="38.25" customHeight="1" x14ac:dyDescent="0.65">
      <c r="C44" s="157"/>
      <c r="I44" s="174"/>
      <c r="K44" s="157"/>
    </row>
    <row r="45" spans="3:17" s="156" customFormat="1" ht="38.25" customHeight="1" x14ac:dyDescent="0.65">
      <c r="C45" s="157"/>
      <c r="I45" s="174"/>
      <c r="K45" s="157"/>
    </row>
    <row r="46" spans="3:17" s="156" customFormat="1" ht="38.25" customHeight="1" x14ac:dyDescent="0.65">
      <c r="C46" s="157"/>
      <c r="K46" s="157"/>
    </row>
    <row r="47" spans="3:17" s="156" customFormat="1" ht="38.25" customHeight="1" x14ac:dyDescent="0.65">
      <c r="C47" s="157"/>
      <c r="K47" s="157"/>
    </row>
    <row r="48" spans="3:17" s="156" customFormat="1" ht="38.25" customHeight="1" x14ac:dyDescent="0.65">
      <c r="C48" s="157"/>
      <c r="K48" s="157"/>
    </row>
    <row r="49" spans="3:11" s="156" customFormat="1" ht="38.25" customHeight="1" x14ac:dyDescent="0.65">
      <c r="C49" s="157"/>
      <c r="K49" s="157"/>
    </row>
    <row r="50" spans="3:11" s="156" customFormat="1" ht="38.25" customHeight="1" x14ac:dyDescent="0.65">
      <c r="C50" s="157"/>
      <c r="K50" s="157"/>
    </row>
  </sheetData>
  <autoFilter ref="A8:Q8" xr:uid="{00000000-0001-0000-0700-000000000000}">
    <sortState xmlns:xlrd2="http://schemas.microsoft.com/office/spreadsheetml/2017/richdata2" ref="A10:Q33">
      <sortCondition ref="Q8"/>
    </sortState>
  </autoFilter>
  <sortState xmlns:xlrd2="http://schemas.microsoft.com/office/spreadsheetml/2017/richdata2" ref="A9:Q43">
    <sortCondition descending="1" ref="Q9:Q48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0"/>
  <sheetViews>
    <sheetView rightToLeft="1" view="pageBreakPreview" topLeftCell="J21" zoomScale="60" zoomScaleNormal="100" workbookViewId="0">
      <selection activeCell="S21" sqref="S1:Z1048576"/>
    </sheetView>
  </sheetViews>
  <sheetFormatPr defaultColWidth="9.125" defaultRowHeight="42.75" x14ac:dyDescent="0.25"/>
  <cols>
    <col min="1" max="1" width="68.375" style="78" bestFit="1" customWidth="1"/>
    <col min="2" max="2" width="1" style="78" customWidth="1"/>
    <col min="3" max="3" width="22.75" style="79" bestFit="1" customWidth="1"/>
    <col min="4" max="4" width="1" style="78" customWidth="1"/>
    <col min="5" max="5" width="29.875" style="78" bestFit="1" customWidth="1"/>
    <col min="6" max="6" width="1" style="78" customWidth="1"/>
    <col min="7" max="7" width="33.375" style="78" customWidth="1"/>
    <col min="8" max="8" width="1" style="78" customWidth="1"/>
    <col min="9" max="9" width="28.875" style="78" customWidth="1"/>
    <col min="10" max="10" width="1" style="78" customWidth="1"/>
    <col min="11" max="11" width="21.75" style="79" customWidth="1"/>
    <col min="12" max="12" width="1" style="78" customWidth="1"/>
    <col min="13" max="13" width="30.875" style="78" customWidth="1"/>
    <col min="14" max="14" width="1" style="78" customWidth="1"/>
    <col min="15" max="15" width="32.625" style="78" bestFit="1" customWidth="1"/>
    <col min="16" max="16" width="1" style="78" customWidth="1"/>
    <col min="17" max="17" width="30.625" style="39" customWidth="1"/>
    <col min="18" max="18" width="1.875" style="78" customWidth="1"/>
    <col min="19" max="19" width="21.125" style="78" bestFit="1" customWidth="1"/>
    <col min="20" max="20" width="6.75" style="78" customWidth="1"/>
    <col min="21" max="21" width="6.125" style="78" customWidth="1"/>
    <col min="22" max="22" width="6.875" style="78" customWidth="1"/>
    <col min="23" max="24" width="29.75" style="78" bestFit="1" customWidth="1"/>
    <col min="25" max="25" width="12.875" style="129" customWidth="1"/>
    <col min="26" max="26" width="15.125" style="78" bestFit="1" customWidth="1"/>
    <col min="27" max="16384" width="9.125" style="78"/>
  </cols>
  <sheetData>
    <row r="1" spans="1:27" s="74" customFormat="1" ht="18.75" customHeight="1" x14ac:dyDescent="0.25">
      <c r="C1" s="75"/>
      <c r="K1" s="75"/>
      <c r="Q1" s="38"/>
      <c r="Y1" s="129"/>
    </row>
    <row r="2" spans="1:27" s="76" customFormat="1" x14ac:dyDescent="0.25">
      <c r="A2" s="146" t="s">
        <v>67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Y2" s="129"/>
    </row>
    <row r="3" spans="1:27" s="76" customFormat="1" x14ac:dyDescent="0.25">
      <c r="A3" s="146" t="s">
        <v>29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Y3" s="129"/>
    </row>
    <row r="4" spans="1:27" s="76" customFormat="1" x14ac:dyDescent="0.25">
      <c r="A4" s="146" t="str">
        <f>'درآمد سود سهام '!A4:S4</f>
        <v>برای ماه منتهی به 1402/02/31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Y4" s="129"/>
    </row>
    <row r="5" spans="1:27" s="74" customFormat="1" ht="19.5" customHeight="1" x14ac:dyDescent="0.25">
      <c r="A5" s="121"/>
      <c r="B5" s="121"/>
      <c r="C5" s="121"/>
      <c r="D5" s="121"/>
      <c r="E5" s="121"/>
      <c r="F5" s="121"/>
      <c r="G5" s="77"/>
      <c r="H5" s="121"/>
      <c r="I5" s="121"/>
      <c r="J5" s="121"/>
      <c r="K5" s="121"/>
      <c r="L5" s="121"/>
      <c r="M5" s="121"/>
      <c r="N5" s="121"/>
      <c r="O5" s="121"/>
      <c r="P5" s="121"/>
      <c r="Q5" s="25"/>
      <c r="Y5" s="129"/>
    </row>
    <row r="6" spans="1:27" x14ac:dyDescent="0.25">
      <c r="A6" s="145" t="s">
        <v>79</v>
      </c>
      <c r="B6" s="145"/>
      <c r="C6" s="145"/>
      <c r="D6" s="145"/>
      <c r="E6" s="145"/>
      <c r="F6" s="145"/>
      <c r="G6" s="145"/>
      <c r="H6" s="145"/>
      <c r="I6" s="145"/>
    </row>
    <row r="7" spans="1:27" s="46" customFormat="1" ht="43.5" thickBot="1" x14ac:dyDescent="0.7">
      <c r="A7" s="135" t="s">
        <v>3</v>
      </c>
      <c r="C7" s="147" t="s">
        <v>160</v>
      </c>
      <c r="D7" s="147" t="s">
        <v>31</v>
      </c>
      <c r="E7" s="147" t="s">
        <v>31</v>
      </c>
      <c r="F7" s="147" t="s">
        <v>31</v>
      </c>
      <c r="G7" s="147" t="s">
        <v>31</v>
      </c>
      <c r="H7" s="147" t="s">
        <v>31</v>
      </c>
      <c r="I7" s="147" t="s">
        <v>31</v>
      </c>
      <c r="J7" s="1"/>
      <c r="K7" s="147" t="s">
        <v>161</v>
      </c>
      <c r="L7" s="147" t="s">
        <v>32</v>
      </c>
      <c r="M7" s="147" t="s">
        <v>32</v>
      </c>
      <c r="N7" s="147" t="s">
        <v>32</v>
      </c>
      <c r="O7" s="147" t="s">
        <v>32</v>
      </c>
      <c r="P7" s="147" t="s">
        <v>32</v>
      </c>
      <c r="Q7" s="147" t="s">
        <v>32</v>
      </c>
      <c r="Y7" s="129"/>
    </row>
    <row r="8" spans="1:27" s="80" customFormat="1" ht="66" customHeight="1" thickBot="1" x14ac:dyDescent="0.3">
      <c r="A8" s="147" t="s">
        <v>3</v>
      </c>
      <c r="C8" s="124" t="s">
        <v>6</v>
      </c>
      <c r="E8" s="124" t="s">
        <v>45</v>
      </c>
      <c r="G8" s="124" t="s">
        <v>46</v>
      </c>
      <c r="I8" s="124" t="s">
        <v>47</v>
      </c>
      <c r="K8" s="124" t="s">
        <v>6</v>
      </c>
      <c r="M8" s="124" t="s">
        <v>45</v>
      </c>
      <c r="O8" s="124" t="s">
        <v>46</v>
      </c>
      <c r="Q8" s="125" t="s">
        <v>47</v>
      </c>
      <c r="Y8" s="130"/>
    </row>
    <row r="9" spans="1:27" s="46" customFormat="1" ht="40.5" customHeight="1" x14ac:dyDescent="0.75">
      <c r="A9" s="3" t="s">
        <v>162</v>
      </c>
      <c r="B9" s="1"/>
      <c r="C9" s="66">
        <v>10000000</v>
      </c>
      <c r="D9" s="66"/>
      <c r="E9" s="66">
        <v>49662738000</v>
      </c>
      <c r="F9" s="66"/>
      <c r="G9" s="66">
        <v>48829201215</v>
      </c>
      <c r="H9" s="66"/>
      <c r="I9" s="90">
        <f>E9-G9</f>
        <v>833536785</v>
      </c>
      <c r="J9" s="66"/>
      <c r="K9" s="66">
        <v>10000000</v>
      </c>
      <c r="L9" s="66"/>
      <c r="M9" s="66">
        <v>49662738000</v>
      </c>
      <c r="N9" s="66"/>
      <c r="O9" s="66">
        <v>48829201215</v>
      </c>
      <c r="P9" s="66"/>
      <c r="Q9" s="90">
        <f t="shared" ref="Q9:Q31" si="0">M9-O9</f>
        <v>833536785</v>
      </c>
      <c r="S9" s="49"/>
      <c r="T9" s="49"/>
      <c r="U9" s="49"/>
      <c r="V9" s="49"/>
      <c r="W9" s="49"/>
      <c r="X9" s="49"/>
      <c r="Y9" s="49"/>
    </row>
    <row r="10" spans="1:27" s="46" customFormat="1" ht="40.5" customHeight="1" x14ac:dyDescent="0.75">
      <c r="A10" s="3" t="s">
        <v>121</v>
      </c>
      <c r="B10" s="1"/>
      <c r="C10" s="66">
        <v>4000000</v>
      </c>
      <c r="D10" s="66"/>
      <c r="E10" s="66">
        <v>86999256000</v>
      </c>
      <c r="F10" s="66"/>
      <c r="G10" s="66">
        <v>88221758105</v>
      </c>
      <c r="H10" s="66"/>
      <c r="I10" s="90">
        <f>E10-G10</f>
        <v>-1222502105</v>
      </c>
      <c r="J10" s="66"/>
      <c r="K10" s="66">
        <v>4000000</v>
      </c>
      <c r="L10" s="66"/>
      <c r="M10" s="66">
        <v>86999256000</v>
      </c>
      <c r="N10" s="66"/>
      <c r="O10" s="66">
        <v>73447638976</v>
      </c>
      <c r="P10" s="66"/>
      <c r="Q10" s="90">
        <f t="shared" si="0"/>
        <v>13551617024</v>
      </c>
      <c r="S10" s="49"/>
      <c r="T10" s="49"/>
      <c r="U10" s="49"/>
      <c r="V10" s="49"/>
      <c r="W10" s="49"/>
      <c r="X10" s="49"/>
      <c r="Y10" s="49"/>
    </row>
    <row r="11" spans="1:27" s="46" customFormat="1" ht="40.5" customHeight="1" x14ac:dyDescent="0.75">
      <c r="A11" s="3" t="s">
        <v>96</v>
      </c>
      <c r="B11" s="1"/>
      <c r="C11" s="66">
        <v>2670000</v>
      </c>
      <c r="D11" s="66"/>
      <c r="E11" s="66">
        <v>94141405845</v>
      </c>
      <c r="F11" s="66"/>
      <c r="G11" s="66">
        <v>101634356144</v>
      </c>
      <c r="H11" s="66"/>
      <c r="I11" s="90">
        <f t="shared" ref="I11:I31" si="1">E11-G11</f>
        <v>-7492950299</v>
      </c>
      <c r="J11" s="66"/>
      <c r="K11" s="66">
        <v>2670000</v>
      </c>
      <c r="L11" s="66"/>
      <c r="M11" s="66">
        <v>94141405845</v>
      </c>
      <c r="N11" s="66"/>
      <c r="O11" s="66">
        <v>86019818744</v>
      </c>
      <c r="P11" s="66"/>
      <c r="Q11" s="90">
        <f t="shared" si="0"/>
        <v>8121587101</v>
      </c>
      <c r="S11" s="49"/>
      <c r="T11" s="49"/>
      <c r="U11" s="49"/>
      <c r="V11" s="49"/>
      <c r="W11" s="49"/>
      <c r="X11" s="49"/>
      <c r="Y11" s="49"/>
    </row>
    <row r="12" spans="1:27" s="46" customFormat="1" ht="40.5" customHeight="1" x14ac:dyDescent="0.75">
      <c r="A12" s="3" t="s">
        <v>125</v>
      </c>
      <c r="B12" s="1"/>
      <c r="C12" s="66">
        <v>959607</v>
      </c>
      <c r="D12" s="66"/>
      <c r="E12" s="66">
        <v>50346701518</v>
      </c>
      <c r="F12" s="66"/>
      <c r="G12" s="66">
        <v>53983202149</v>
      </c>
      <c r="H12" s="66"/>
      <c r="I12" s="90">
        <f t="shared" si="1"/>
        <v>-3636500631</v>
      </c>
      <c r="J12" s="66"/>
      <c r="K12" s="66">
        <v>959607</v>
      </c>
      <c r="L12" s="66"/>
      <c r="M12" s="66">
        <v>50346701518</v>
      </c>
      <c r="N12" s="66"/>
      <c r="O12" s="66">
        <v>54665150249</v>
      </c>
      <c r="P12" s="66"/>
      <c r="Q12" s="90">
        <f t="shared" si="0"/>
        <v>-4318448731</v>
      </c>
      <c r="S12" s="49"/>
      <c r="T12" s="49"/>
      <c r="U12" s="49"/>
      <c r="V12" s="49"/>
      <c r="W12" s="49"/>
      <c r="X12" s="49"/>
      <c r="Y12" s="49"/>
    </row>
    <row r="13" spans="1:27" s="46" customFormat="1" ht="40.5" customHeight="1" x14ac:dyDescent="0.75">
      <c r="A13" s="3" t="s">
        <v>113</v>
      </c>
      <c r="B13" s="1"/>
      <c r="C13" s="66">
        <v>33600001</v>
      </c>
      <c r="D13" s="66"/>
      <c r="E13" s="66">
        <v>320306776732</v>
      </c>
      <c r="F13" s="66"/>
      <c r="G13" s="66">
        <v>313378803490</v>
      </c>
      <c r="H13" s="66"/>
      <c r="I13" s="90">
        <f t="shared" si="1"/>
        <v>6927973242</v>
      </c>
      <c r="J13" s="66"/>
      <c r="K13" s="66">
        <v>33600001</v>
      </c>
      <c r="L13" s="66"/>
      <c r="M13" s="66">
        <v>320306776732</v>
      </c>
      <c r="N13" s="66"/>
      <c r="O13" s="66">
        <v>301909194948</v>
      </c>
      <c r="P13" s="66"/>
      <c r="Q13" s="90">
        <f t="shared" si="0"/>
        <v>18397581784</v>
      </c>
      <c r="S13" s="49"/>
      <c r="T13" s="49"/>
      <c r="U13" s="49"/>
      <c r="V13" s="49"/>
      <c r="W13" s="49"/>
      <c r="X13" s="49"/>
      <c r="Y13" s="49"/>
    </row>
    <row r="14" spans="1:27" s="46" customFormat="1" ht="40.5" customHeight="1" x14ac:dyDescent="0.75">
      <c r="A14" s="3" t="s">
        <v>85</v>
      </c>
      <c r="B14" s="1"/>
      <c r="C14" s="66">
        <v>8600000</v>
      </c>
      <c r="D14" s="66"/>
      <c r="E14" s="66">
        <v>301773699000</v>
      </c>
      <c r="F14" s="66"/>
      <c r="G14" s="66">
        <v>321291758464</v>
      </c>
      <c r="H14" s="66"/>
      <c r="I14" s="90">
        <f t="shared" si="1"/>
        <v>-19518059464</v>
      </c>
      <c r="J14" s="66"/>
      <c r="K14" s="66">
        <v>8600000</v>
      </c>
      <c r="L14" s="66"/>
      <c r="M14" s="66">
        <v>301773699000</v>
      </c>
      <c r="N14" s="66"/>
      <c r="O14" s="66">
        <v>279600995268</v>
      </c>
      <c r="P14" s="66"/>
      <c r="Q14" s="90">
        <f t="shared" si="0"/>
        <v>22172703732</v>
      </c>
      <c r="S14" s="49"/>
      <c r="T14" s="49"/>
      <c r="U14" s="49"/>
      <c r="V14" s="49"/>
      <c r="W14" s="49"/>
      <c r="X14" s="49"/>
      <c r="Y14" s="49"/>
    </row>
    <row r="15" spans="1:27" s="46" customFormat="1" ht="40.5" customHeight="1" x14ac:dyDescent="0.75">
      <c r="A15" s="3" t="s">
        <v>129</v>
      </c>
      <c r="B15" s="1"/>
      <c r="C15" s="66">
        <v>2158333</v>
      </c>
      <c r="D15" s="66"/>
      <c r="E15" s="66">
        <v>50097212950</v>
      </c>
      <c r="F15" s="66"/>
      <c r="G15" s="66">
        <v>55675489338</v>
      </c>
      <c r="H15" s="66"/>
      <c r="I15" s="90">
        <f t="shared" si="1"/>
        <v>-5578276388</v>
      </c>
      <c r="J15" s="66"/>
      <c r="K15" s="66">
        <v>2158333</v>
      </c>
      <c r="L15" s="66"/>
      <c r="M15" s="66">
        <v>50097212950</v>
      </c>
      <c r="N15" s="66"/>
      <c r="O15" s="66">
        <v>20864605111</v>
      </c>
      <c r="P15" s="66"/>
      <c r="Q15" s="90">
        <f t="shared" si="0"/>
        <v>29232607839</v>
      </c>
      <c r="S15" s="49"/>
      <c r="T15" s="49"/>
      <c r="U15" s="49"/>
      <c r="V15" s="49"/>
      <c r="W15" s="49"/>
      <c r="X15" s="49"/>
      <c r="Y15" s="49"/>
      <c r="Z15" s="48"/>
      <c r="AA15" s="50">
        <f>I15+Z15</f>
        <v>-5578276388</v>
      </c>
    </row>
    <row r="16" spans="1:27" s="46" customFormat="1" ht="40.5" customHeight="1" x14ac:dyDescent="0.75">
      <c r="A16" s="3" t="s">
        <v>108</v>
      </c>
      <c r="B16" s="1"/>
      <c r="C16" s="66">
        <v>11560000</v>
      </c>
      <c r="D16" s="66"/>
      <c r="E16" s="66">
        <v>468841694400</v>
      </c>
      <c r="F16" s="66"/>
      <c r="G16" s="66">
        <v>469000759779</v>
      </c>
      <c r="H16" s="66"/>
      <c r="I16" s="90">
        <f t="shared" si="1"/>
        <v>-159065379</v>
      </c>
      <c r="J16" s="66"/>
      <c r="K16" s="66">
        <v>11560000</v>
      </c>
      <c r="L16" s="66"/>
      <c r="M16" s="66">
        <v>468841694400</v>
      </c>
      <c r="N16" s="66"/>
      <c r="O16" s="66">
        <v>392434678804</v>
      </c>
      <c r="P16" s="66"/>
      <c r="Q16" s="90">
        <f t="shared" si="0"/>
        <v>76407015596</v>
      </c>
      <c r="S16" s="49"/>
      <c r="T16" s="49"/>
      <c r="U16" s="49"/>
      <c r="V16" s="49"/>
      <c r="W16" s="49"/>
      <c r="X16" s="49"/>
      <c r="Y16" s="49"/>
    </row>
    <row r="17" spans="1:25" s="46" customFormat="1" ht="40.5" customHeight="1" x14ac:dyDescent="0.75">
      <c r="A17" s="3" t="s">
        <v>128</v>
      </c>
      <c r="B17" s="1"/>
      <c r="C17" s="66">
        <v>1545260</v>
      </c>
      <c r="D17" s="66"/>
      <c r="E17" s="66">
        <v>49108020524</v>
      </c>
      <c r="F17" s="66"/>
      <c r="G17" s="66">
        <v>55515996598</v>
      </c>
      <c r="H17" s="66"/>
      <c r="I17" s="90">
        <f t="shared" si="1"/>
        <v>-6407976074</v>
      </c>
      <c r="J17" s="66"/>
      <c r="K17" s="66">
        <v>1545260</v>
      </c>
      <c r="L17" s="66"/>
      <c r="M17" s="66">
        <v>49108020524</v>
      </c>
      <c r="N17" s="66"/>
      <c r="O17" s="66">
        <v>52426924765</v>
      </c>
      <c r="P17" s="66"/>
      <c r="Q17" s="90">
        <f t="shared" si="0"/>
        <v>-3318904241</v>
      </c>
      <c r="S17" s="49"/>
      <c r="T17" s="49"/>
      <c r="U17" s="49"/>
      <c r="V17" s="49"/>
      <c r="W17" s="49"/>
      <c r="X17" s="49"/>
      <c r="Y17" s="49"/>
    </row>
    <row r="18" spans="1:25" s="46" customFormat="1" ht="40.5" customHeight="1" x14ac:dyDescent="0.75">
      <c r="A18" s="3" t="s">
        <v>90</v>
      </c>
      <c r="B18" s="1"/>
      <c r="C18" s="66">
        <v>37000000</v>
      </c>
      <c r="D18" s="66"/>
      <c r="E18" s="66">
        <v>175255985250</v>
      </c>
      <c r="F18" s="66"/>
      <c r="G18" s="66">
        <v>152264205112</v>
      </c>
      <c r="H18" s="66"/>
      <c r="I18" s="90">
        <f t="shared" si="1"/>
        <v>22991780138</v>
      </c>
      <c r="J18" s="66"/>
      <c r="K18" s="66">
        <v>37000000</v>
      </c>
      <c r="L18" s="66"/>
      <c r="M18" s="66">
        <v>175255985250</v>
      </c>
      <c r="N18" s="66"/>
      <c r="O18" s="66">
        <v>127808281560</v>
      </c>
      <c r="P18" s="66"/>
      <c r="Q18" s="90">
        <f t="shared" si="0"/>
        <v>47447703690</v>
      </c>
      <c r="S18" s="49"/>
      <c r="T18" s="49"/>
      <c r="U18" s="49"/>
      <c r="V18" s="49"/>
      <c r="W18" s="49"/>
      <c r="X18" s="49"/>
      <c r="Y18" s="49"/>
    </row>
    <row r="19" spans="1:25" s="46" customFormat="1" ht="40.5" customHeight="1" x14ac:dyDescent="0.75">
      <c r="A19" s="3" t="s">
        <v>120</v>
      </c>
      <c r="B19" s="1"/>
      <c r="C19" s="66">
        <v>16000000</v>
      </c>
      <c r="D19" s="66"/>
      <c r="E19" s="66">
        <v>102426912000</v>
      </c>
      <c r="F19" s="66"/>
      <c r="G19" s="66">
        <v>104116796957</v>
      </c>
      <c r="H19" s="66"/>
      <c r="I19" s="90">
        <f t="shared" si="1"/>
        <v>-1689884957</v>
      </c>
      <c r="J19" s="66"/>
      <c r="K19" s="66">
        <v>16000000</v>
      </c>
      <c r="L19" s="66"/>
      <c r="M19" s="66">
        <v>102426912000</v>
      </c>
      <c r="N19" s="66"/>
      <c r="O19" s="66">
        <v>93679272001</v>
      </c>
      <c r="P19" s="66"/>
      <c r="Q19" s="90">
        <f t="shared" si="0"/>
        <v>8747639999</v>
      </c>
      <c r="S19" s="49"/>
      <c r="T19" s="49"/>
      <c r="U19" s="49"/>
      <c r="V19" s="49"/>
      <c r="W19" s="49"/>
      <c r="X19" s="49"/>
      <c r="Y19" s="49"/>
    </row>
    <row r="20" spans="1:25" s="46" customFormat="1" ht="40.5" customHeight="1" x14ac:dyDescent="0.75">
      <c r="A20" s="3" t="s">
        <v>99</v>
      </c>
      <c r="B20" s="1"/>
      <c r="C20" s="66">
        <v>54000000</v>
      </c>
      <c r="D20" s="66"/>
      <c r="E20" s="66">
        <v>287181045000</v>
      </c>
      <c r="F20" s="66"/>
      <c r="G20" s="66">
        <v>292043721115</v>
      </c>
      <c r="H20" s="66"/>
      <c r="I20" s="90">
        <f t="shared" si="1"/>
        <v>-4862676115</v>
      </c>
      <c r="J20" s="66"/>
      <c r="K20" s="66">
        <v>54000000</v>
      </c>
      <c r="L20" s="66"/>
      <c r="M20" s="66">
        <v>287181045000</v>
      </c>
      <c r="N20" s="66"/>
      <c r="O20" s="66">
        <v>264433019286</v>
      </c>
      <c r="P20" s="66"/>
      <c r="Q20" s="90">
        <f t="shared" si="0"/>
        <v>22748025714</v>
      </c>
      <c r="S20" s="49"/>
      <c r="T20" s="49"/>
      <c r="U20" s="49"/>
      <c r="V20" s="49"/>
      <c r="W20" s="49"/>
      <c r="X20" s="49"/>
      <c r="Y20" s="49"/>
    </row>
    <row r="21" spans="1:25" s="46" customFormat="1" ht="40.5" customHeight="1" x14ac:dyDescent="0.75">
      <c r="A21" s="3" t="s">
        <v>110</v>
      </c>
      <c r="B21" s="1"/>
      <c r="C21" s="66">
        <v>6500000</v>
      </c>
      <c r="D21" s="66"/>
      <c r="E21" s="66">
        <v>243268886250</v>
      </c>
      <c r="F21" s="66"/>
      <c r="G21" s="66">
        <v>284279399326</v>
      </c>
      <c r="H21" s="66"/>
      <c r="I21" s="90">
        <f t="shared" si="1"/>
        <v>-41010513076</v>
      </c>
      <c r="J21" s="66"/>
      <c r="K21" s="66">
        <v>6500000</v>
      </c>
      <c r="L21" s="66"/>
      <c r="M21" s="66">
        <v>243268886250</v>
      </c>
      <c r="N21" s="66"/>
      <c r="O21" s="66">
        <v>230277031884</v>
      </c>
      <c r="P21" s="66"/>
      <c r="Q21" s="90">
        <f t="shared" si="0"/>
        <v>12991854366</v>
      </c>
      <c r="S21" s="49"/>
      <c r="T21" s="49"/>
      <c r="U21" s="49"/>
      <c r="V21" s="49"/>
      <c r="W21" s="49"/>
      <c r="X21" s="49"/>
      <c r="Y21" s="49"/>
    </row>
    <row r="22" spans="1:25" s="46" customFormat="1" ht="40.5" customHeight="1" x14ac:dyDescent="0.75">
      <c r="A22" s="3" t="s">
        <v>109</v>
      </c>
      <c r="B22" s="1"/>
      <c r="C22" s="66">
        <v>7000000</v>
      </c>
      <c r="D22" s="66"/>
      <c r="E22" s="66">
        <v>96790648500</v>
      </c>
      <c r="F22" s="66"/>
      <c r="G22" s="66">
        <v>98271782999</v>
      </c>
      <c r="H22" s="66"/>
      <c r="I22" s="90">
        <f t="shared" si="1"/>
        <v>-1481134499</v>
      </c>
      <c r="J22" s="66"/>
      <c r="K22" s="66">
        <v>7000000</v>
      </c>
      <c r="L22" s="66"/>
      <c r="M22" s="66">
        <v>96790648500</v>
      </c>
      <c r="N22" s="66"/>
      <c r="O22" s="66">
        <v>76959350999</v>
      </c>
      <c r="P22" s="66"/>
      <c r="Q22" s="90">
        <f t="shared" si="0"/>
        <v>19831297501</v>
      </c>
      <c r="S22" s="49"/>
      <c r="T22" s="49"/>
      <c r="U22" s="49"/>
      <c r="V22" s="49"/>
      <c r="W22" s="49"/>
      <c r="X22" s="49"/>
      <c r="Y22" s="49"/>
    </row>
    <row r="23" spans="1:25" s="46" customFormat="1" ht="40.5" customHeight="1" x14ac:dyDescent="0.75">
      <c r="A23" s="3" t="s">
        <v>89</v>
      </c>
      <c r="B23" s="1"/>
      <c r="C23" s="66">
        <v>20600000</v>
      </c>
      <c r="D23" s="66"/>
      <c r="E23" s="66">
        <v>451527331500</v>
      </c>
      <c r="F23" s="66"/>
      <c r="G23" s="66">
        <v>472994699794</v>
      </c>
      <c r="H23" s="66"/>
      <c r="I23" s="90">
        <f t="shared" si="1"/>
        <v>-21467368294</v>
      </c>
      <c r="J23" s="66"/>
      <c r="K23" s="66">
        <v>20600000</v>
      </c>
      <c r="L23" s="66"/>
      <c r="M23" s="66">
        <v>451527331500</v>
      </c>
      <c r="N23" s="66"/>
      <c r="O23" s="66">
        <v>387364717288</v>
      </c>
      <c r="P23" s="66"/>
      <c r="Q23" s="90">
        <f t="shared" si="0"/>
        <v>64162614212</v>
      </c>
      <c r="S23" s="49"/>
      <c r="T23" s="49"/>
      <c r="U23" s="49"/>
      <c r="V23" s="49"/>
      <c r="W23" s="49"/>
      <c r="X23" s="49"/>
      <c r="Y23" s="49"/>
    </row>
    <row r="24" spans="1:25" s="46" customFormat="1" ht="40.5" customHeight="1" x14ac:dyDescent="0.75">
      <c r="A24" s="3" t="s">
        <v>88</v>
      </c>
      <c r="B24" s="1"/>
      <c r="C24" s="66">
        <v>6400000</v>
      </c>
      <c r="D24" s="66"/>
      <c r="E24" s="66">
        <v>386104924800</v>
      </c>
      <c r="F24" s="66"/>
      <c r="G24" s="66">
        <v>336719330435</v>
      </c>
      <c r="H24" s="66"/>
      <c r="I24" s="90">
        <f t="shared" si="1"/>
        <v>49385594365</v>
      </c>
      <c r="J24" s="66"/>
      <c r="K24" s="66">
        <v>6400000</v>
      </c>
      <c r="L24" s="66"/>
      <c r="M24" s="66">
        <v>386104924800</v>
      </c>
      <c r="N24" s="66"/>
      <c r="O24" s="66">
        <v>318037143719</v>
      </c>
      <c r="P24" s="66"/>
      <c r="Q24" s="90">
        <f t="shared" si="0"/>
        <v>68067781081</v>
      </c>
      <c r="S24" s="49"/>
      <c r="T24" s="49"/>
      <c r="U24" s="49"/>
      <c r="V24" s="49"/>
      <c r="W24" s="49"/>
      <c r="X24" s="49"/>
      <c r="Y24" s="49"/>
    </row>
    <row r="25" spans="1:25" s="46" customFormat="1" ht="40.5" customHeight="1" x14ac:dyDescent="0.75">
      <c r="A25" s="3" t="s">
        <v>126</v>
      </c>
      <c r="B25" s="1"/>
      <c r="C25" s="66">
        <v>6600000</v>
      </c>
      <c r="D25" s="66"/>
      <c r="E25" s="66">
        <v>203317022700</v>
      </c>
      <c r="F25" s="66"/>
      <c r="G25" s="66">
        <v>207158538100</v>
      </c>
      <c r="H25" s="66"/>
      <c r="I25" s="90">
        <f t="shared" si="1"/>
        <v>-3841515400</v>
      </c>
      <c r="J25" s="66"/>
      <c r="K25" s="66">
        <v>6600000</v>
      </c>
      <c r="L25" s="66"/>
      <c r="M25" s="66">
        <v>203317022700</v>
      </c>
      <c r="N25" s="66"/>
      <c r="O25" s="66">
        <v>207724598464</v>
      </c>
      <c r="P25" s="66"/>
      <c r="Q25" s="90">
        <f t="shared" si="0"/>
        <v>-4407575764</v>
      </c>
      <c r="S25" s="49"/>
      <c r="T25" s="49"/>
      <c r="U25" s="49"/>
      <c r="V25" s="49"/>
      <c r="W25" s="49"/>
      <c r="X25" s="49"/>
      <c r="Y25" s="49"/>
    </row>
    <row r="26" spans="1:25" s="46" customFormat="1" ht="40.5" customHeight="1" x14ac:dyDescent="0.75">
      <c r="A26" s="3" t="s">
        <v>87</v>
      </c>
      <c r="B26" s="1"/>
      <c r="C26" s="66">
        <v>13500000</v>
      </c>
      <c r="D26" s="66"/>
      <c r="E26" s="66">
        <v>322743183750</v>
      </c>
      <c r="F26" s="66"/>
      <c r="G26" s="66">
        <v>366402391863</v>
      </c>
      <c r="H26" s="66"/>
      <c r="I26" s="90">
        <f t="shared" si="1"/>
        <v>-43659208113</v>
      </c>
      <c r="J26" s="66"/>
      <c r="K26" s="66">
        <v>13500000</v>
      </c>
      <c r="L26" s="66"/>
      <c r="M26" s="66">
        <v>322743183750</v>
      </c>
      <c r="N26" s="66"/>
      <c r="O26" s="66">
        <v>340353647238</v>
      </c>
      <c r="P26" s="66"/>
      <c r="Q26" s="90">
        <f t="shared" si="0"/>
        <v>-17610463488</v>
      </c>
      <c r="S26" s="49"/>
      <c r="T26" s="49"/>
      <c r="U26" s="49"/>
      <c r="V26" s="49"/>
      <c r="W26" s="49"/>
      <c r="X26" s="49"/>
      <c r="Y26" s="49"/>
    </row>
    <row r="27" spans="1:25" s="46" customFormat="1" ht="40.5" customHeight="1" x14ac:dyDescent="0.75">
      <c r="A27" s="3" t="s">
        <v>86</v>
      </c>
      <c r="B27" s="1"/>
      <c r="C27" s="66">
        <v>2800000</v>
      </c>
      <c r="D27" s="66"/>
      <c r="E27" s="66">
        <v>87842210400</v>
      </c>
      <c r="F27" s="66"/>
      <c r="G27" s="66">
        <v>95240178960</v>
      </c>
      <c r="H27" s="66"/>
      <c r="I27" s="90">
        <f t="shared" si="1"/>
        <v>-7397968560</v>
      </c>
      <c r="J27" s="66"/>
      <c r="K27" s="66">
        <v>2800000</v>
      </c>
      <c r="L27" s="66"/>
      <c r="M27" s="66">
        <v>87842210400</v>
      </c>
      <c r="N27" s="66"/>
      <c r="O27" s="66">
        <v>76601741460</v>
      </c>
      <c r="P27" s="66"/>
      <c r="Q27" s="90">
        <f t="shared" si="0"/>
        <v>11240468940</v>
      </c>
      <c r="S27" s="49"/>
      <c r="T27" s="49"/>
      <c r="U27" s="49"/>
      <c r="V27" s="49"/>
      <c r="W27" s="49"/>
      <c r="X27" s="49"/>
      <c r="Y27" s="49"/>
    </row>
    <row r="28" spans="1:25" s="46" customFormat="1" ht="40.5" customHeight="1" x14ac:dyDescent="0.75">
      <c r="A28" s="3" t="s">
        <v>112</v>
      </c>
      <c r="B28" s="1"/>
      <c r="C28" s="66">
        <v>57000000</v>
      </c>
      <c r="D28" s="66"/>
      <c r="E28" s="66">
        <v>79438511700</v>
      </c>
      <c r="F28" s="66"/>
      <c r="G28" s="66">
        <v>82027017903</v>
      </c>
      <c r="H28" s="66"/>
      <c r="I28" s="90">
        <f>E28-G28</f>
        <v>-2588506203</v>
      </c>
      <c r="J28" s="66"/>
      <c r="K28" s="66">
        <v>57000000</v>
      </c>
      <c r="L28" s="66"/>
      <c r="M28" s="66">
        <v>79438511700</v>
      </c>
      <c r="N28" s="66"/>
      <c r="O28" s="66">
        <v>73319139903</v>
      </c>
      <c r="P28" s="66"/>
      <c r="Q28" s="90">
        <f t="shared" si="0"/>
        <v>6119371797</v>
      </c>
      <c r="S28" s="49"/>
      <c r="T28" s="49"/>
      <c r="U28" s="49"/>
      <c r="V28" s="49"/>
      <c r="W28" s="49"/>
      <c r="X28" s="49"/>
      <c r="Y28" s="49"/>
    </row>
    <row r="29" spans="1:25" s="46" customFormat="1" ht="40.5" customHeight="1" x14ac:dyDescent="0.75">
      <c r="A29" s="3" t="s">
        <v>111</v>
      </c>
      <c r="B29" s="1"/>
      <c r="C29" s="66">
        <v>20300000</v>
      </c>
      <c r="D29" s="66"/>
      <c r="E29" s="66">
        <v>457462804050</v>
      </c>
      <c r="F29" s="66"/>
      <c r="G29" s="66">
        <v>474373775320</v>
      </c>
      <c r="H29" s="66"/>
      <c r="I29" s="90">
        <f t="shared" si="1"/>
        <v>-16910971270</v>
      </c>
      <c r="J29" s="66"/>
      <c r="K29" s="66">
        <v>20300000</v>
      </c>
      <c r="L29" s="66"/>
      <c r="M29" s="66">
        <v>457462804050</v>
      </c>
      <c r="N29" s="66"/>
      <c r="O29" s="66">
        <v>427276719971</v>
      </c>
      <c r="P29" s="66"/>
      <c r="Q29" s="90">
        <f t="shared" si="0"/>
        <v>30186084079</v>
      </c>
      <c r="S29" s="49"/>
      <c r="T29" s="49"/>
      <c r="U29" s="49"/>
      <c r="V29" s="49"/>
      <c r="W29" s="49"/>
      <c r="X29" s="49"/>
      <c r="Y29" s="49"/>
    </row>
    <row r="30" spans="1:25" s="46" customFormat="1" ht="40.5" customHeight="1" x14ac:dyDescent="0.75">
      <c r="A30" s="3" t="s">
        <v>116</v>
      </c>
      <c r="B30" s="1"/>
      <c r="C30" s="66">
        <v>100000</v>
      </c>
      <c r="D30" s="66"/>
      <c r="E30" s="66">
        <v>2887715250</v>
      </c>
      <c r="F30" s="66"/>
      <c r="G30" s="66">
        <v>2887715250</v>
      </c>
      <c r="H30" s="66"/>
      <c r="I30" s="90">
        <f t="shared" si="1"/>
        <v>0</v>
      </c>
      <c r="J30" s="66"/>
      <c r="K30" s="66">
        <v>100000</v>
      </c>
      <c r="L30" s="66"/>
      <c r="M30" s="66">
        <v>2887715250</v>
      </c>
      <c r="N30" s="66"/>
      <c r="O30" s="66">
        <v>2887715250</v>
      </c>
      <c r="P30" s="66"/>
      <c r="Q30" s="90">
        <f t="shared" si="0"/>
        <v>0</v>
      </c>
      <c r="S30" s="49"/>
      <c r="T30" s="49"/>
      <c r="U30" s="49"/>
      <c r="V30" s="49"/>
      <c r="W30" s="49"/>
      <c r="X30" s="49"/>
      <c r="Y30" s="49"/>
    </row>
    <row r="31" spans="1:25" s="46" customFormat="1" ht="40.5" customHeight="1" x14ac:dyDescent="0.75">
      <c r="A31" s="3" t="s">
        <v>127</v>
      </c>
      <c r="B31" s="1"/>
      <c r="C31" s="66">
        <v>550000</v>
      </c>
      <c r="D31" s="66"/>
      <c r="E31" s="66">
        <v>26352265500</v>
      </c>
      <c r="F31" s="66"/>
      <c r="G31" s="66">
        <v>25630895791</v>
      </c>
      <c r="H31" s="66"/>
      <c r="I31" s="90">
        <f t="shared" si="1"/>
        <v>721369709</v>
      </c>
      <c r="J31" s="66"/>
      <c r="K31" s="66">
        <v>550000</v>
      </c>
      <c r="L31" s="66"/>
      <c r="M31" s="66">
        <v>26352265500</v>
      </c>
      <c r="N31" s="66"/>
      <c r="O31" s="66">
        <v>26281592370</v>
      </c>
      <c r="P31" s="66"/>
      <c r="Q31" s="90">
        <f t="shared" si="0"/>
        <v>70673130</v>
      </c>
      <c r="S31" s="49"/>
      <c r="T31" s="49"/>
      <c r="U31" s="49"/>
      <c r="V31" s="49"/>
      <c r="W31" s="49"/>
      <c r="X31" s="49"/>
      <c r="Y31" s="49"/>
    </row>
    <row r="32" spans="1:25" s="46" customFormat="1" ht="40.5" customHeight="1" x14ac:dyDescent="0.75">
      <c r="A32" s="3" t="s">
        <v>84</v>
      </c>
      <c r="B32" s="1"/>
      <c r="C32" s="66">
        <v>840000</v>
      </c>
      <c r="D32" s="66"/>
      <c r="E32" s="66">
        <v>147269302740</v>
      </c>
      <c r="F32" s="66"/>
      <c r="G32" s="66">
        <v>158449575531</v>
      </c>
      <c r="H32" s="66"/>
      <c r="I32" s="90">
        <f>E32-G32</f>
        <v>-11180272791</v>
      </c>
      <c r="J32" s="66"/>
      <c r="K32" s="66">
        <v>840000</v>
      </c>
      <c r="L32" s="66"/>
      <c r="M32" s="66">
        <v>147269302740</v>
      </c>
      <c r="N32" s="66"/>
      <c r="O32" s="66">
        <v>145619686736</v>
      </c>
      <c r="P32" s="66"/>
      <c r="Q32" s="90">
        <f>M32-O32</f>
        <v>1649616004</v>
      </c>
      <c r="S32" s="49"/>
      <c r="T32" s="49"/>
      <c r="U32" s="49"/>
      <c r="V32" s="49"/>
      <c r="W32" s="49"/>
      <c r="X32" s="49"/>
      <c r="Y32" s="49"/>
    </row>
    <row r="33" spans="1:25" ht="34.5" customHeight="1" thickBot="1" x14ac:dyDescent="0.7">
      <c r="A33" s="81"/>
      <c r="B33" s="81"/>
      <c r="C33" s="82"/>
      <c r="D33" s="81"/>
      <c r="E33" s="83">
        <f>SUM(E9:E32)</f>
        <v>4541146254359</v>
      </c>
      <c r="F33" s="81"/>
      <c r="G33" s="83">
        <f>SUM(G9:G32)</f>
        <v>4660391349738</v>
      </c>
      <c r="H33" s="81"/>
      <c r="I33" s="128">
        <f>SUM(I9:I32)</f>
        <v>-119245095379</v>
      </c>
      <c r="J33" s="81"/>
      <c r="K33" s="82"/>
      <c r="L33" s="81"/>
      <c r="M33" s="83">
        <f>SUM(M9:M32)</f>
        <v>4541146254359</v>
      </c>
      <c r="N33" s="81"/>
      <c r="O33" s="83">
        <f>SUM(O9:O32)</f>
        <v>4108821866209</v>
      </c>
      <c r="P33" s="81"/>
      <c r="Q33" s="83">
        <f>SUM(Q9:Q32)</f>
        <v>432324388150</v>
      </c>
      <c r="S33" s="49"/>
      <c r="T33" s="49"/>
      <c r="U33" s="49"/>
      <c r="V33" s="49"/>
      <c r="W33" s="49"/>
      <c r="X33" s="49"/>
      <c r="Y33" s="49"/>
    </row>
    <row r="34" spans="1:25" ht="43.5" thickTop="1" x14ac:dyDescent="0.65"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</row>
    <row r="35" spans="1:25" s="39" customFormat="1" x14ac:dyDescent="0.65"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Y35" s="131"/>
    </row>
    <row r="36" spans="1:25" s="39" customFormat="1" x14ac:dyDescent="0.75">
      <c r="C36" s="66"/>
      <c r="D36" s="66"/>
      <c r="E36" s="66"/>
      <c r="F36" s="66"/>
      <c r="G36" s="66"/>
      <c r="H36" s="66"/>
      <c r="I36" s="132"/>
      <c r="J36" s="66"/>
      <c r="K36" s="66"/>
      <c r="L36" s="66"/>
      <c r="M36" s="66"/>
      <c r="N36" s="66"/>
      <c r="O36" s="66"/>
      <c r="P36" s="66"/>
      <c r="Q36" s="66"/>
      <c r="Y36" s="131"/>
    </row>
    <row r="37" spans="1:25" s="39" customFormat="1" x14ac:dyDescent="0.65"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Y37" s="131"/>
    </row>
    <row r="38" spans="1:25" s="39" customFormat="1" x14ac:dyDescent="0.25">
      <c r="Y38" s="131"/>
    </row>
    <row r="39" spans="1:25" s="39" customFormat="1" x14ac:dyDescent="0.25">
      <c r="Y39" s="131"/>
    </row>
    <row r="40" spans="1:25" s="39" customFormat="1" x14ac:dyDescent="0.25">
      <c r="Y40" s="131"/>
    </row>
    <row r="41" spans="1:25" s="39" customFormat="1" x14ac:dyDescent="0.25">
      <c r="Y41" s="131"/>
    </row>
    <row r="42" spans="1:25" x14ac:dyDescent="0.85">
      <c r="E42" s="22"/>
      <c r="F42" s="1"/>
      <c r="G42" s="22"/>
      <c r="I42" s="84"/>
    </row>
    <row r="43" spans="1:25" x14ac:dyDescent="0.85">
      <c r="A43" s="81"/>
      <c r="B43" s="81"/>
      <c r="C43" s="82"/>
      <c r="D43" s="81"/>
      <c r="E43" s="81"/>
      <c r="F43" s="81"/>
      <c r="G43" s="81"/>
      <c r="H43" s="81"/>
      <c r="I43" s="84"/>
      <c r="J43" s="81"/>
      <c r="K43" s="82"/>
      <c r="L43" s="81"/>
      <c r="M43" s="81"/>
      <c r="N43" s="81"/>
      <c r="O43" s="81"/>
      <c r="P43" s="81"/>
    </row>
    <row r="44" spans="1:25" x14ac:dyDescent="0.85">
      <c r="A44" s="81"/>
      <c r="B44" s="81"/>
      <c r="C44" s="82"/>
      <c r="D44" s="81"/>
      <c r="E44" s="22"/>
      <c r="F44" s="1"/>
      <c r="G44" s="22"/>
      <c r="H44" s="1"/>
      <c r="I44" s="84"/>
      <c r="J44" s="81"/>
      <c r="K44" s="82"/>
      <c r="L44" s="81"/>
      <c r="M44" s="81"/>
      <c r="N44" s="81"/>
      <c r="O44" s="81"/>
      <c r="P44" s="81"/>
    </row>
    <row r="45" spans="1:25" x14ac:dyDescent="0.65">
      <c r="E45" s="22"/>
      <c r="F45" s="1"/>
      <c r="G45" s="22"/>
      <c r="H45" s="1"/>
      <c r="I45" s="22"/>
    </row>
    <row r="46" spans="1:25" x14ac:dyDescent="0.65">
      <c r="A46" s="81"/>
      <c r="B46" s="81"/>
      <c r="C46" s="82"/>
      <c r="D46" s="81"/>
      <c r="E46" s="81"/>
      <c r="F46" s="81"/>
      <c r="G46" s="66"/>
      <c r="H46" s="81"/>
      <c r="I46" s="85"/>
      <c r="J46" s="85"/>
      <c r="K46" s="85"/>
      <c r="L46" s="85"/>
      <c r="M46" s="85"/>
      <c r="N46" s="85"/>
      <c r="O46" s="85"/>
      <c r="P46" s="85"/>
      <c r="Q46" s="85"/>
    </row>
    <row r="47" spans="1:25" x14ac:dyDescent="0.65">
      <c r="G47" s="66"/>
      <c r="I47" s="85"/>
      <c r="J47" s="85"/>
      <c r="K47" s="85"/>
      <c r="L47" s="85"/>
      <c r="M47" s="85"/>
      <c r="N47" s="85"/>
      <c r="O47" s="85"/>
      <c r="P47" s="85"/>
      <c r="Q47" s="85"/>
    </row>
    <row r="48" spans="1:25" x14ac:dyDescent="0.65">
      <c r="A48" s="81"/>
      <c r="B48" s="81"/>
      <c r="C48" s="82"/>
      <c r="D48" s="81"/>
      <c r="E48" s="81"/>
      <c r="F48" s="81"/>
      <c r="G48" s="66"/>
      <c r="H48" s="81"/>
      <c r="I48" s="85"/>
      <c r="J48" s="85"/>
      <c r="K48" s="85"/>
      <c r="L48" s="85"/>
      <c r="M48" s="85"/>
      <c r="N48" s="85"/>
      <c r="O48" s="85"/>
      <c r="P48" s="85"/>
      <c r="Q48" s="85"/>
    </row>
    <row r="49" spans="1:17" x14ac:dyDescent="0.65">
      <c r="A49" s="81"/>
      <c r="B49" s="81"/>
      <c r="C49" s="82"/>
      <c r="D49" s="81"/>
      <c r="E49" s="81"/>
      <c r="F49" s="81"/>
      <c r="G49" s="66"/>
      <c r="H49" s="81"/>
      <c r="I49" s="85"/>
      <c r="J49" s="85"/>
      <c r="K49" s="85"/>
      <c r="L49" s="85"/>
      <c r="M49" s="85"/>
      <c r="N49" s="85"/>
      <c r="O49" s="85"/>
      <c r="P49" s="85"/>
      <c r="Q49" s="85"/>
    </row>
    <row r="50" spans="1:17" x14ac:dyDescent="0.25">
      <c r="A50" s="81"/>
      <c r="B50" s="81"/>
      <c r="C50" s="82"/>
      <c r="D50" s="81"/>
      <c r="E50" s="81"/>
      <c r="F50" s="81"/>
      <c r="G50" s="81"/>
      <c r="H50" s="81"/>
      <c r="I50" s="86"/>
      <c r="J50" s="85"/>
      <c r="K50" s="85"/>
      <c r="L50" s="85"/>
      <c r="M50" s="85"/>
      <c r="N50" s="85"/>
      <c r="O50" s="85"/>
      <c r="P50" s="85"/>
      <c r="Q50" s="86"/>
    </row>
    <row r="51" spans="1:17" x14ac:dyDescent="0.25">
      <c r="A51" s="81"/>
      <c r="B51" s="81"/>
      <c r="C51" s="82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x14ac:dyDescent="0.25">
      <c r="A52" s="81"/>
      <c r="B52" s="81"/>
      <c r="C52" s="82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x14ac:dyDescent="0.25">
      <c r="A53" s="81"/>
      <c r="B53" s="81"/>
      <c r="C53" s="82"/>
      <c r="D53" s="81"/>
      <c r="E53" s="81"/>
      <c r="F53" s="81"/>
      <c r="G53" s="81"/>
      <c r="H53" s="81"/>
      <c r="I53" s="81"/>
      <c r="J53" s="81"/>
      <c r="K53" s="82"/>
      <c r="L53" s="81"/>
      <c r="M53" s="81"/>
      <c r="N53" s="81"/>
      <c r="O53" s="81"/>
      <c r="P53" s="81"/>
    </row>
    <row r="54" spans="1:17" x14ac:dyDescent="0.25">
      <c r="C54" s="87"/>
      <c r="E54" s="88"/>
      <c r="G54" s="88"/>
      <c r="I54" s="89"/>
      <c r="K54" s="87"/>
      <c r="M54" s="88"/>
      <c r="O54" s="88"/>
      <c r="Q54" s="40"/>
    </row>
    <row r="55" spans="1:17" x14ac:dyDescent="0.25">
      <c r="A55" s="81"/>
      <c r="B55" s="81"/>
      <c r="C55" s="82"/>
      <c r="D55" s="81"/>
      <c r="E55" s="81"/>
      <c r="F55" s="81"/>
      <c r="G55" s="81"/>
      <c r="H55" s="81"/>
      <c r="I55" s="81"/>
      <c r="J55" s="81"/>
      <c r="K55" s="82"/>
      <c r="L55" s="81"/>
      <c r="M55" s="81"/>
      <c r="N55" s="81"/>
      <c r="O55" s="81"/>
      <c r="P55" s="81"/>
    </row>
    <row r="56" spans="1:17" x14ac:dyDescent="0.25">
      <c r="A56" s="81"/>
      <c r="B56" s="81"/>
      <c r="C56" s="82"/>
      <c r="D56" s="81"/>
      <c r="E56" s="81"/>
      <c r="F56" s="81"/>
      <c r="G56" s="81"/>
      <c r="H56" s="81"/>
      <c r="I56" s="81"/>
      <c r="J56" s="81"/>
      <c r="K56" s="82"/>
      <c r="L56" s="81"/>
      <c r="M56" s="81"/>
      <c r="N56" s="81"/>
      <c r="O56" s="81"/>
      <c r="P56" s="81"/>
    </row>
    <row r="57" spans="1:17" x14ac:dyDescent="0.25">
      <c r="A57" s="81"/>
      <c r="B57" s="81"/>
      <c r="C57" s="82"/>
      <c r="D57" s="81"/>
      <c r="E57" s="81"/>
      <c r="F57" s="81"/>
      <c r="G57" s="81"/>
      <c r="H57" s="81"/>
      <c r="I57" s="81"/>
      <c r="J57" s="81"/>
      <c r="K57" s="82"/>
      <c r="L57" s="81"/>
      <c r="M57" s="81"/>
      <c r="N57" s="81"/>
      <c r="O57" s="81"/>
      <c r="P57" s="81"/>
    </row>
    <row r="58" spans="1:17" x14ac:dyDescent="0.25">
      <c r="A58" s="81"/>
      <c r="B58" s="81"/>
      <c r="C58" s="82"/>
      <c r="D58" s="81"/>
      <c r="E58" s="81"/>
      <c r="F58" s="81"/>
      <c r="G58" s="81"/>
      <c r="H58" s="81"/>
      <c r="I58" s="81"/>
      <c r="J58" s="81"/>
      <c r="K58" s="82"/>
      <c r="L58" s="81"/>
      <c r="M58" s="81"/>
      <c r="N58" s="81"/>
      <c r="O58" s="81"/>
      <c r="P58" s="81"/>
    </row>
    <row r="59" spans="1:17" x14ac:dyDescent="0.25">
      <c r="A59" s="81"/>
      <c r="B59" s="81"/>
      <c r="C59" s="82"/>
      <c r="D59" s="81"/>
      <c r="E59" s="81"/>
      <c r="F59" s="81"/>
      <c r="G59" s="81"/>
      <c r="H59" s="81"/>
      <c r="I59" s="81"/>
      <c r="J59" s="81"/>
      <c r="K59" s="82"/>
      <c r="L59" s="81"/>
      <c r="M59" s="81"/>
      <c r="N59" s="81"/>
      <c r="O59" s="81"/>
      <c r="P59" s="81"/>
    </row>
    <row r="60" spans="1:17" x14ac:dyDescent="0.25">
      <c r="A60" s="81"/>
      <c r="B60" s="81"/>
      <c r="C60" s="82"/>
      <c r="D60" s="81"/>
      <c r="E60" s="81"/>
      <c r="F60" s="81"/>
      <c r="G60" s="81"/>
      <c r="H60" s="81"/>
      <c r="I60" s="81"/>
      <c r="J60" s="81"/>
      <c r="K60" s="82"/>
      <c r="L60" s="81"/>
      <c r="M60" s="81"/>
      <c r="N60" s="81"/>
      <c r="O60" s="81"/>
      <c r="P60" s="81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59"/>
  <sheetViews>
    <sheetView rightToLeft="1" view="pageBreakPreview" topLeftCell="I28" zoomScale="40" zoomScaleNormal="100" zoomScaleSheetLayoutView="40" workbookViewId="0">
      <selection activeCell="A38" sqref="A38:XFD41"/>
    </sheetView>
  </sheetViews>
  <sheetFormatPr defaultColWidth="9.125" defaultRowHeight="27.75" x14ac:dyDescent="0.65"/>
  <cols>
    <col min="1" max="1" width="74.125" style="23" bestFit="1" customWidth="1"/>
    <col min="2" max="2" width="1" style="23" customWidth="1"/>
    <col min="3" max="3" width="39.125" style="23" bestFit="1" customWidth="1"/>
    <col min="4" max="4" width="1" style="23" customWidth="1"/>
    <col min="5" max="5" width="45.625" style="23" bestFit="1" customWidth="1"/>
    <col min="6" max="6" width="1" style="23" customWidth="1"/>
    <col min="7" max="7" width="44.125" style="23" bestFit="1" customWidth="1"/>
    <col min="8" max="8" width="1" style="23" customWidth="1"/>
    <col min="9" max="9" width="43.75" style="23" bestFit="1" customWidth="1"/>
    <col min="10" max="10" width="1" style="23" customWidth="1"/>
    <col min="11" max="11" width="22.25" style="96" customWidth="1"/>
    <col min="12" max="12" width="1" style="23" customWidth="1"/>
    <col min="13" max="13" width="44.125" style="23" bestFit="1" customWidth="1"/>
    <col min="14" max="14" width="1" style="23" customWidth="1"/>
    <col min="15" max="15" width="44.375" style="23" bestFit="1" customWidth="1"/>
    <col min="16" max="16" width="1.625" style="23" customWidth="1"/>
    <col min="17" max="17" width="44" style="23" customWidth="1"/>
    <col min="18" max="18" width="1" style="23" customWidth="1"/>
    <col min="19" max="19" width="43.375" style="23" customWidth="1"/>
    <col min="20" max="20" width="1" style="23" customWidth="1"/>
    <col min="21" max="21" width="23.375" style="96" customWidth="1"/>
    <col min="22" max="22" width="1" style="23" customWidth="1"/>
    <col min="23" max="23" width="32.25" style="23" bestFit="1" customWidth="1"/>
    <col min="24" max="24" width="31.25" style="23" bestFit="1" customWidth="1"/>
    <col min="25" max="25" width="25.625" style="23" bestFit="1" customWidth="1"/>
    <col min="26" max="26" width="23" style="23" bestFit="1" customWidth="1"/>
    <col min="27" max="27" width="31.625" style="23" bestFit="1" customWidth="1"/>
    <col min="28" max="16384" width="9.125" style="23"/>
  </cols>
  <sheetData>
    <row r="2" spans="1:24" s="91" customFormat="1" ht="78" x14ac:dyDescent="1.7">
      <c r="A2" s="148" t="s">
        <v>67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4" s="91" customFormat="1" ht="78" x14ac:dyDescent="1.7">
      <c r="A3" s="148" t="s">
        <v>29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4" s="91" customFormat="1" ht="78" x14ac:dyDescent="1.7">
      <c r="A4" s="148" t="str">
        <f>'درآمد ناشی از فروش '!A4:Q4</f>
        <v>برای ماه منتهی به 1402/02/31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spans="1:24" s="93" customFormat="1" ht="36" x14ac:dyDescent="0.8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4" s="15" customFormat="1" ht="53.25" x14ac:dyDescent="0.95">
      <c r="A6" s="151" t="s">
        <v>80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U6" s="94"/>
    </row>
    <row r="7" spans="1:24" ht="40.5" x14ac:dyDescent="0.65">
      <c r="A7" s="118"/>
      <c r="B7" s="118"/>
      <c r="C7" s="118"/>
      <c r="D7" s="118"/>
      <c r="E7" s="118"/>
      <c r="F7" s="118"/>
      <c r="G7" s="118"/>
      <c r="H7" s="118"/>
      <c r="I7" s="95"/>
      <c r="J7" s="118"/>
      <c r="K7" s="47"/>
      <c r="L7" s="118"/>
      <c r="M7" s="118"/>
      <c r="N7" s="118"/>
      <c r="O7" s="118"/>
      <c r="P7" s="118"/>
      <c r="Q7" s="118"/>
      <c r="R7" s="118"/>
      <c r="S7" s="95"/>
    </row>
    <row r="8" spans="1:24" s="15" customFormat="1" ht="46.5" customHeight="1" thickBot="1" x14ac:dyDescent="1">
      <c r="A8" s="149" t="s">
        <v>3</v>
      </c>
      <c r="C8" s="150" t="s">
        <v>160</v>
      </c>
      <c r="D8" s="150" t="s">
        <v>31</v>
      </c>
      <c r="E8" s="150" t="s">
        <v>31</v>
      </c>
      <c r="F8" s="150" t="s">
        <v>31</v>
      </c>
      <c r="G8" s="150" t="s">
        <v>31</v>
      </c>
      <c r="H8" s="150" t="s">
        <v>31</v>
      </c>
      <c r="I8" s="150" t="s">
        <v>31</v>
      </c>
      <c r="J8" s="150" t="s">
        <v>31</v>
      </c>
      <c r="K8" s="150" t="s">
        <v>31</v>
      </c>
      <c r="M8" s="150" t="s">
        <v>161</v>
      </c>
      <c r="N8" s="150" t="s">
        <v>32</v>
      </c>
      <c r="O8" s="150" t="s">
        <v>32</v>
      </c>
      <c r="P8" s="150" t="s">
        <v>32</v>
      </c>
      <c r="Q8" s="150" t="s">
        <v>32</v>
      </c>
      <c r="R8" s="150" t="s">
        <v>32</v>
      </c>
      <c r="S8" s="150" t="s">
        <v>32</v>
      </c>
      <c r="T8" s="150" t="s">
        <v>32</v>
      </c>
      <c r="U8" s="150" t="s">
        <v>32</v>
      </c>
    </row>
    <row r="9" spans="1:24" s="97" customFormat="1" ht="76.5" customHeight="1" thickBot="1" x14ac:dyDescent="1">
      <c r="A9" s="150" t="s">
        <v>3</v>
      </c>
      <c r="C9" s="98" t="s">
        <v>49</v>
      </c>
      <c r="E9" s="98" t="s">
        <v>50</v>
      </c>
      <c r="G9" s="98" t="s">
        <v>51</v>
      </c>
      <c r="I9" s="98" t="s">
        <v>22</v>
      </c>
      <c r="K9" s="98" t="s">
        <v>52</v>
      </c>
      <c r="M9" s="98" t="s">
        <v>49</v>
      </c>
      <c r="O9" s="98" t="s">
        <v>50</v>
      </c>
      <c r="Q9" s="98" t="s">
        <v>51</v>
      </c>
      <c r="S9" s="98" t="s">
        <v>22</v>
      </c>
      <c r="U9" s="98" t="s">
        <v>52</v>
      </c>
    </row>
    <row r="10" spans="1:24" s="100" customFormat="1" ht="51" customHeight="1" x14ac:dyDescent="1.05">
      <c r="A10" s="99" t="s">
        <v>121</v>
      </c>
      <c r="C10" s="101">
        <v>0</v>
      </c>
      <c r="D10" s="101"/>
      <c r="E10" s="101">
        <v>-1222502105</v>
      </c>
      <c r="F10" s="101"/>
      <c r="G10" s="101">
        <v>4942451763</v>
      </c>
      <c r="H10" s="101"/>
      <c r="I10" s="101">
        <f>C10+E10+G10</f>
        <v>3719949658</v>
      </c>
      <c r="K10" s="102" t="s">
        <v>130</v>
      </c>
      <c r="M10" s="101">
        <v>0</v>
      </c>
      <c r="N10" s="101"/>
      <c r="O10" s="101">
        <v>13551617024</v>
      </c>
      <c r="P10" s="101"/>
      <c r="Q10" s="101">
        <v>4942451763</v>
      </c>
      <c r="R10" s="101"/>
      <c r="S10" s="101">
        <f>M10+O10+Q10</f>
        <v>18494068787</v>
      </c>
      <c r="U10" s="102">
        <f>S10/'جمع درآمدها'!$E$13</f>
        <v>3.1607528191011806E-2</v>
      </c>
      <c r="W10" s="103"/>
      <c r="X10" s="103"/>
    </row>
    <row r="11" spans="1:24" s="100" customFormat="1" ht="51" customHeight="1" x14ac:dyDescent="1.05">
      <c r="A11" s="99" t="s">
        <v>87</v>
      </c>
      <c r="C11" s="101">
        <v>0</v>
      </c>
      <c r="D11" s="101"/>
      <c r="E11" s="101">
        <v>-43659208113</v>
      </c>
      <c r="F11" s="101"/>
      <c r="G11" s="101">
        <v>-477327236</v>
      </c>
      <c r="H11" s="101"/>
      <c r="I11" s="101">
        <f t="shared" ref="I11:I36" si="0">C11+E11+G11</f>
        <v>-44136535349</v>
      </c>
      <c r="K11" s="102" t="s">
        <v>131</v>
      </c>
      <c r="M11" s="101">
        <v>32900000000</v>
      </c>
      <c r="N11" s="101"/>
      <c r="O11" s="101">
        <v>-17610463488</v>
      </c>
      <c r="P11" s="101"/>
      <c r="Q11" s="101">
        <v>1797150464</v>
      </c>
      <c r="R11" s="101"/>
      <c r="S11" s="101">
        <f t="shared" ref="S11:S36" si="1">M11+O11+Q11</f>
        <v>17086686976</v>
      </c>
      <c r="U11" s="102">
        <f>S11/'جمع درآمدها'!$E$13</f>
        <v>2.9202224048422661E-2</v>
      </c>
      <c r="W11" s="103"/>
      <c r="X11" s="103"/>
    </row>
    <row r="12" spans="1:24" s="100" customFormat="1" ht="51" customHeight="1" x14ac:dyDescent="1.05">
      <c r="A12" s="99" t="s">
        <v>106</v>
      </c>
      <c r="C12" s="101">
        <v>0</v>
      </c>
      <c r="D12" s="101"/>
      <c r="E12" s="101">
        <v>0</v>
      </c>
      <c r="F12" s="101"/>
      <c r="G12" s="101">
        <v>1689082227</v>
      </c>
      <c r="H12" s="101"/>
      <c r="I12" s="101">
        <f t="shared" si="0"/>
        <v>1689082227</v>
      </c>
      <c r="K12" s="102" t="s">
        <v>132</v>
      </c>
      <c r="M12" s="101">
        <v>0</v>
      </c>
      <c r="N12" s="101"/>
      <c r="O12" s="101">
        <v>0</v>
      </c>
      <c r="P12" s="101"/>
      <c r="Q12" s="101">
        <v>4732905526</v>
      </c>
      <c r="R12" s="101"/>
      <c r="S12" s="101">
        <f t="shared" si="1"/>
        <v>4732905526</v>
      </c>
      <c r="U12" s="102">
        <f>S12/'جمع درآمدها'!$E$13</f>
        <v>8.0888335909940698E-3</v>
      </c>
      <c r="W12" s="103"/>
      <c r="X12" s="103"/>
    </row>
    <row r="13" spans="1:24" s="100" customFormat="1" ht="51" customHeight="1" x14ac:dyDescent="1.05">
      <c r="A13" s="99" t="s">
        <v>85</v>
      </c>
      <c r="C13" s="101">
        <v>0</v>
      </c>
      <c r="D13" s="101"/>
      <c r="E13" s="101">
        <v>-19518059464</v>
      </c>
      <c r="F13" s="101"/>
      <c r="G13" s="101">
        <v>6805174430</v>
      </c>
      <c r="H13" s="101"/>
      <c r="I13" s="101">
        <f t="shared" si="0"/>
        <v>-12712885034</v>
      </c>
      <c r="K13" s="102" t="s">
        <v>133</v>
      </c>
      <c r="M13" s="101">
        <v>0</v>
      </c>
      <c r="N13" s="101"/>
      <c r="O13" s="101">
        <v>22172703732</v>
      </c>
      <c r="P13" s="101"/>
      <c r="Q13" s="101">
        <v>6805174430</v>
      </c>
      <c r="R13" s="101"/>
      <c r="S13" s="101">
        <f t="shared" si="1"/>
        <v>28977878162</v>
      </c>
      <c r="U13" s="102">
        <f>S13/'جمع درآمدها'!$E$13</f>
        <v>4.9525018613802582E-2</v>
      </c>
      <c r="W13" s="103"/>
      <c r="X13" s="103"/>
    </row>
    <row r="14" spans="1:24" s="100" customFormat="1" ht="51" customHeight="1" x14ac:dyDescent="1.05">
      <c r="A14" s="99" t="s">
        <v>125</v>
      </c>
      <c r="C14" s="101">
        <v>2802052440</v>
      </c>
      <c r="D14" s="101"/>
      <c r="E14" s="101">
        <v>-3636500630</v>
      </c>
      <c r="F14" s="101"/>
      <c r="G14" s="101">
        <v>113525292</v>
      </c>
      <c r="H14" s="101"/>
      <c r="I14" s="101">
        <f t="shared" si="0"/>
        <v>-720922898</v>
      </c>
      <c r="K14" s="102" t="s">
        <v>134</v>
      </c>
      <c r="M14" s="101">
        <v>2802052440</v>
      </c>
      <c r="N14" s="101"/>
      <c r="O14" s="101">
        <v>-4318448730</v>
      </c>
      <c r="P14" s="101"/>
      <c r="Q14" s="101">
        <v>113525292</v>
      </c>
      <c r="R14" s="101"/>
      <c r="S14" s="101">
        <f t="shared" si="1"/>
        <v>-1402870998</v>
      </c>
      <c r="U14" s="102">
        <f>S14/'جمع درآمدها'!$E$13</f>
        <v>-2.3975948791110043E-3</v>
      </c>
      <c r="W14" s="103"/>
      <c r="X14" s="103"/>
    </row>
    <row r="15" spans="1:24" s="100" customFormat="1" ht="51" customHeight="1" x14ac:dyDescent="1.05">
      <c r="A15" s="99" t="s">
        <v>126</v>
      </c>
      <c r="C15" s="101">
        <v>0</v>
      </c>
      <c r="D15" s="101"/>
      <c r="E15" s="101">
        <v>-3841515400</v>
      </c>
      <c r="F15" s="101"/>
      <c r="G15" s="101">
        <v>-16760202</v>
      </c>
      <c r="H15" s="101"/>
      <c r="I15" s="101">
        <f t="shared" si="0"/>
        <v>-3858275602</v>
      </c>
      <c r="K15" s="102" t="s">
        <v>135</v>
      </c>
      <c r="M15" s="101">
        <v>0</v>
      </c>
      <c r="N15" s="101"/>
      <c r="O15" s="101">
        <v>-4407575764</v>
      </c>
      <c r="P15" s="101"/>
      <c r="Q15" s="101">
        <v>-16760202</v>
      </c>
      <c r="R15" s="101"/>
      <c r="S15" s="101">
        <f t="shared" si="1"/>
        <v>-4424335966</v>
      </c>
      <c r="U15" s="102">
        <f>S15/'جمع درآمدها'!$E$13</f>
        <v>-7.5614687812857895E-3</v>
      </c>
      <c r="W15" s="103"/>
      <c r="X15" s="103"/>
    </row>
    <row r="16" spans="1:24" s="100" customFormat="1" ht="51" customHeight="1" x14ac:dyDescent="1.05">
      <c r="A16" s="99" t="s">
        <v>111</v>
      </c>
      <c r="C16" s="101">
        <v>0</v>
      </c>
      <c r="D16" s="101"/>
      <c r="E16" s="101">
        <v>-16910971270</v>
      </c>
      <c r="F16" s="101"/>
      <c r="G16" s="101">
        <v>192438134</v>
      </c>
      <c r="H16" s="101"/>
      <c r="I16" s="101">
        <f t="shared" si="0"/>
        <v>-16718533136</v>
      </c>
      <c r="K16" s="102" t="s">
        <v>136</v>
      </c>
      <c r="M16" s="101">
        <v>0</v>
      </c>
      <c r="N16" s="101"/>
      <c r="O16" s="101">
        <v>30186084079</v>
      </c>
      <c r="P16" s="101"/>
      <c r="Q16" s="101">
        <v>192438134</v>
      </c>
      <c r="R16" s="101"/>
      <c r="S16" s="101">
        <f t="shared" si="1"/>
        <v>30378522213</v>
      </c>
      <c r="U16" s="102">
        <f>S16/'جمع درآمدها'!$E$13</f>
        <v>5.1918807500252212E-2</v>
      </c>
      <c r="W16" s="103"/>
      <c r="X16" s="103"/>
    </row>
    <row r="17" spans="1:24" s="100" customFormat="1" ht="51" customHeight="1" x14ac:dyDescent="1.05">
      <c r="A17" s="99" t="s">
        <v>110</v>
      </c>
      <c r="C17" s="101">
        <v>29307352941</v>
      </c>
      <c r="D17" s="101"/>
      <c r="E17" s="101">
        <v>-41010513076</v>
      </c>
      <c r="F17" s="101"/>
      <c r="G17" s="101">
        <v>5321175972</v>
      </c>
      <c r="H17" s="101"/>
      <c r="I17" s="101">
        <f t="shared" si="0"/>
        <v>-6381984163</v>
      </c>
      <c r="K17" s="102" t="s">
        <v>137</v>
      </c>
      <c r="M17" s="101">
        <v>29307352941</v>
      </c>
      <c r="N17" s="101"/>
      <c r="O17" s="101">
        <v>12991854366</v>
      </c>
      <c r="P17" s="101"/>
      <c r="Q17" s="101">
        <v>13518551667</v>
      </c>
      <c r="R17" s="101"/>
      <c r="S17" s="101">
        <f t="shared" si="1"/>
        <v>55817758974</v>
      </c>
      <c r="U17" s="102">
        <f>S17/'جمع درآمدها'!$E$13</f>
        <v>9.5396065119534759E-2</v>
      </c>
      <c r="W17" s="103"/>
      <c r="X17" s="103"/>
    </row>
    <row r="18" spans="1:24" s="100" customFormat="1" ht="51" customHeight="1" x14ac:dyDescent="1.05">
      <c r="A18" s="99" t="s">
        <v>96</v>
      </c>
      <c r="C18" s="101">
        <v>0</v>
      </c>
      <c r="D18" s="101"/>
      <c r="E18" s="101">
        <v>-7492950299</v>
      </c>
      <c r="F18" s="101"/>
      <c r="G18" s="101">
        <v>-455184168</v>
      </c>
      <c r="H18" s="101"/>
      <c r="I18" s="101">
        <f t="shared" si="0"/>
        <v>-7948134467</v>
      </c>
      <c r="K18" s="102" t="s">
        <v>138</v>
      </c>
      <c r="M18" s="101">
        <v>0</v>
      </c>
      <c r="N18" s="101"/>
      <c r="O18" s="101">
        <v>8121587101</v>
      </c>
      <c r="P18" s="101"/>
      <c r="Q18" s="101">
        <v>-455184168</v>
      </c>
      <c r="R18" s="101"/>
      <c r="S18" s="101">
        <f t="shared" si="1"/>
        <v>7666402933</v>
      </c>
      <c r="U18" s="102">
        <f>S18/'جمع درآمدها'!$E$13</f>
        <v>1.3102365391805175E-2</v>
      </c>
      <c r="W18" s="103"/>
      <c r="X18" s="103"/>
    </row>
    <row r="19" spans="1:24" s="100" customFormat="1" ht="51" customHeight="1" x14ac:dyDescent="1.05">
      <c r="A19" s="99" t="s">
        <v>113</v>
      </c>
      <c r="C19" s="101">
        <v>0</v>
      </c>
      <c r="D19" s="101"/>
      <c r="E19" s="101">
        <v>6927973242</v>
      </c>
      <c r="F19" s="101"/>
      <c r="G19" s="101">
        <v>312644220</v>
      </c>
      <c r="H19" s="101"/>
      <c r="I19" s="101">
        <f t="shared" si="0"/>
        <v>7240617462</v>
      </c>
      <c r="K19" s="102" t="s">
        <v>139</v>
      </c>
      <c r="M19" s="101">
        <v>0</v>
      </c>
      <c r="N19" s="101"/>
      <c r="O19" s="101">
        <v>18397581784</v>
      </c>
      <c r="P19" s="101"/>
      <c r="Q19" s="101">
        <v>312644220</v>
      </c>
      <c r="R19" s="101"/>
      <c r="S19" s="101">
        <f t="shared" si="1"/>
        <v>18710226004</v>
      </c>
      <c r="U19" s="102">
        <f>S19/'جمع درآمدها'!$E$13</f>
        <v>3.1976954487015458E-2</v>
      </c>
      <c r="W19" s="103"/>
      <c r="X19" s="103"/>
    </row>
    <row r="20" spans="1:24" s="100" customFormat="1" ht="51" customHeight="1" x14ac:dyDescent="1.05">
      <c r="A20" s="99" t="s">
        <v>120</v>
      </c>
      <c r="C20" s="101">
        <v>0</v>
      </c>
      <c r="D20" s="101"/>
      <c r="E20" s="101">
        <v>-1689884957</v>
      </c>
      <c r="F20" s="101"/>
      <c r="G20" s="101">
        <v>5888558030</v>
      </c>
      <c r="H20" s="101"/>
      <c r="I20" s="101">
        <f t="shared" si="0"/>
        <v>4198673073</v>
      </c>
      <c r="K20" s="102" t="s">
        <v>140</v>
      </c>
      <c r="M20" s="101">
        <v>0</v>
      </c>
      <c r="N20" s="101"/>
      <c r="O20" s="101">
        <v>8747639999</v>
      </c>
      <c r="P20" s="101"/>
      <c r="Q20" s="101">
        <v>7858810275</v>
      </c>
      <c r="R20" s="101"/>
      <c r="S20" s="101">
        <f t="shared" si="1"/>
        <v>16606450274</v>
      </c>
      <c r="U20" s="102">
        <f>S20/'جمع درآمدها'!$E$13</f>
        <v>2.8381469282576142E-2</v>
      </c>
      <c r="W20" s="103"/>
      <c r="X20" s="103"/>
    </row>
    <row r="21" spans="1:24" s="100" customFormat="1" ht="51" customHeight="1" x14ac:dyDescent="1.05">
      <c r="A21" s="99" t="s">
        <v>128</v>
      </c>
      <c r="C21" s="101">
        <v>4381000000</v>
      </c>
      <c r="D21" s="101"/>
      <c r="E21" s="101">
        <v>-6407976073</v>
      </c>
      <c r="F21" s="101"/>
      <c r="G21" s="101">
        <v>-9584104</v>
      </c>
      <c r="H21" s="101"/>
      <c r="I21" s="101">
        <f t="shared" si="0"/>
        <v>-2036560177</v>
      </c>
      <c r="K21" s="102" t="s">
        <v>141</v>
      </c>
      <c r="M21" s="101">
        <v>4381000000</v>
      </c>
      <c r="N21" s="101"/>
      <c r="O21" s="101">
        <v>-3318904240</v>
      </c>
      <c r="P21" s="101"/>
      <c r="Q21" s="101">
        <v>-9584104</v>
      </c>
      <c r="R21" s="101"/>
      <c r="S21" s="101">
        <f t="shared" si="1"/>
        <v>1052511656</v>
      </c>
      <c r="U21" s="102">
        <f>S21/'جمع درآمدها'!$E$13</f>
        <v>1.7988087003208853E-3</v>
      </c>
      <c r="W21" s="103"/>
      <c r="X21" s="103"/>
    </row>
    <row r="22" spans="1:24" s="100" customFormat="1" ht="51" customHeight="1" x14ac:dyDescent="1.05">
      <c r="A22" s="99" t="s">
        <v>90</v>
      </c>
      <c r="C22" s="101">
        <v>0</v>
      </c>
      <c r="D22" s="101"/>
      <c r="E22" s="101">
        <v>22991780138</v>
      </c>
      <c r="F22" s="101"/>
      <c r="G22" s="101">
        <v>7535730721</v>
      </c>
      <c r="H22" s="101"/>
      <c r="I22" s="101">
        <f t="shared" si="0"/>
        <v>30527510859</v>
      </c>
      <c r="K22" s="102" t="s">
        <v>142</v>
      </c>
      <c r="M22" s="101">
        <v>0</v>
      </c>
      <c r="N22" s="101"/>
      <c r="O22" s="101">
        <v>47447703690</v>
      </c>
      <c r="P22" s="101"/>
      <c r="Q22" s="101">
        <v>7535730721</v>
      </c>
      <c r="R22" s="101"/>
      <c r="S22" s="101">
        <f t="shared" si="1"/>
        <v>54983434411</v>
      </c>
      <c r="U22" s="102">
        <f>S22/'جمع درآمدها'!$E$13</f>
        <v>9.3970151901129687E-2</v>
      </c>
      <c r="W22" s="103"/>
      <c r="X22" s="103"/>
    </row>
    <row r="23" spans="1:24" s="100" customFormat="1" ht="51" customHeight="1" x14ac:dyDescent="1.05">
      <c r="A23" s="99" t="s">
        <v>109</v>
      </c>
      <c r="C23" s="101">
        <v>0</v>
      </c>
      <c r="D23" s="101"/>
      <c r="E23" s="101">
        <v>-1481134499</v>
      </c>
      <c r="F23" s="101"/>
      <c r="G23" s="101">
        <v>2525400207</v>
      </c>
      <c r="H23" s="101"/>
      <c r="I23" s="101">
        <f t="shared" si="0"/>
        <v>1044265708</v>
      </c>
      <c r="K23" s="102" t="s">
        <v>143</v>
      </c>
      <c r="M23" s="101">
        <v>0</v>
      </c>
      <c r="N23" s="101"/>
      <c r="O23" s="101">
        <v>19831297501</v>
      </c>
      <c r="P23" s="101"/>
      <c r="Q23" s="101">
        <v>2525400207</v>
      </c>
      <c r="R23" s="101"/>
      <c r="S23" s="101">
        <f t="shared" si="1"/>
        <v>22356697708</v>
      </c>
      <c r="U23" s="102">
        <f>S23/'جمع درآمدها'!$E$13</f>
        <v>3.8209004259801178E-2</v>
      </c>
      <c r="W23" s="103"/>
      <c r="X23" s="103"/>
    </row>
    <row r="24" spans="1:24" s="100" customFormat="1" ht="51" customHeight="1" x14ac:dyDescent="1.05">
      <c r="A24" s="99" t="s">
        <v>84</v>
      </c>
      <c r="C24" s="101">
        <v>0</v>
      </c>
      <c r="D24" s="101"/>
      <c r="E24" s="101">
        <v>-11180272791</v>
      </c>
      <c r="F24" s="101"/>
      <c r="G24" s="101">
        <v>319941246</v>
      </c>
      <c r="H24" s="101"/>
      <c r="I24" s="101">
        <f t="shared" si="0"/>
        <v>-10860331545</v>
      </c>
      <c r="K24" s="102" t="s">
        <v>144</v>
      </c>
      <c r="M24" s="101">
        <v>0</v>
      </c>
      <c r="N24" s="101"/>
      <c r="O24" s="101">
        <v>1649616004</v>
      </c>
      <c r="P24" s="101"/>
      <c r="Q24" s="101">
        <v>319941246</v>
      </c>
      <c r="R24" s="101"/>
      <c r="S24" s="101">
        <f t="shared" si="1"/>
        <v>1969557250</v>
      </c>
      <c r="U24" s="102">
        <f>S24/'جمع درآمدها'!$E$13</f>
        <v>3.3660973699279175E-3</v>
      </c>
      <c r="W24" s="103"/>
      <c r="X24" s="103"/>
    </row>
    <row r="25" spans="1:24" s="100" customFormat="1" ht="51" customHeight="1" x14ac:dyDescent="1.05">
      <c r="A25" s="99" t="s">
        <v>91</v>
      </c>
      <c r="C25" s="101">
        <v>0</v>
      </c>
      <c r="D25" s="101"/>
      <c r="E25" s="101">
        <v>0</v>
      </c>
      <c r="F25" s="101"/>
      <c r="G25" s="101">
        <v>370617286</v>
      </c>
      <c r="H25" s="101"/>
      <c r="I25" s="101">
        <f t="shared" si="0"/>
        <v>370617286</v>
      </c>
      <c r="K25" s="102" t="s">
        <v>145</v>
      </c>
      <c r="M25" s="101">
        <v>0</v>
      </c>
      <c r="N25" s="101"/>
      <c r="O25" s="101">
        <v>0</v>
      </c>
      <c r="P25" s="101"/>
      <c r="Q25" s="101">
        <v>-2147651792</v>
      </c>
      <c r="R25" s="101"/>
      <c r="S25" s="101">
        <f t="shared" si="1"/>
        <v>-2147651792</v>
      </c>
      <c r="U25" s="102">
        <f>S25/'جمع درآمدها'!$E$13</f>
        <v>-3.6704721574212572E-3</v>
      </c>
      <c r="W25" s="103"/>
      <c r="X25" s="103"/>
    </row>
    <row r="26" spans="1:24" s="100" customFormat="1" ht="51" customHeight="1" x14ac:dyDescent="1.05">
      <c r="A26" s="99" t="s">
        <v>86</v>
      </c>
      <c r="C26" s="101">
        <v>0</v>
      </c>
      <c r="D26" s="101"/>
      <c r="E26" s="101">
        <v>-7397968560</v>
      </c>
      <c r="F26" s="101"/>
      <c r="G26" s="101">
        <v>788586482</v>
      </c>
      <c r="H26" s="101"/>
      <c r="I26" s="101">
        <f t="shared" si="0"/>
        <v>-6609382078</v>
      </c>
      <c r="K26" s="102" t="s">
        <v>146</v>
      </c>
      <c r="M26" s="101">
        <v>0</v>
      </c>
      <c r="N26" s="101"/>
      <c r="O26" s="101">
        <v>11240468940</v>
      </c>
      <c r="P26" s="101"/>
      <c r="Q26" s="101">
        <v>788586482</v>
      </c>
      <c r="R26" s="101"/>
      <c r="S26" s="101">
        <f t="shared" si="1"/>
        <v>12029055422</v>
      </c>
      <c r="U26" s="102">
        <f>S26/'جمع درآمدها'!$E$13</f>
        <v>2.0558413226480901E-2</v>
      </c>
      <c r="W26" s="103"/>
      <c r="X26" s="103"/>
    </row>
    <row r="27" spans="1:24" s="100" customFormat="1" ht="51" customHeight="1" x14ac:dyDescent="1.05">
      <c r="A27" s="99" t="s">
        <v>88</v>
      </c>
      <c r="C27" s="101">
        <v>0</v>
      </c>
      <c r="D27" s="101"/>
      <c r="E27" s="101">
        <v>49385594365</v>
      </c>
      <c r="F27" s="101"/>
      <c r="G27" s="101">
        <v>3365203617</v>
      </c>
      <c r="H27" s="101"/>
      <c r="I27" s="101">
        <f t="shared" si="0"/>
        <v>52750797982</v>
      </c>
      <c r="K27" s="102" t="s">
        <v>147</v>
      </c>
      <c r="M27" s="101">
        <v>0</v>
      </c>
      <c r="N27" s="101"/>
      <c r="O27" s="101">
        <v>68067781081</v>
      </c>
      <c r="P27" s="101"/>
      <c r="Q27" s="101">
        <v>12552256013</v>
      </c>
      <c r="R27" s="101"/>
      <c r="S27" s="101">
        <f t="shared" si="1"/>
        <v>80620037094</v>
      </c>
      <c r="U27" s="102">
        <f>S27/'جمع درآمدها'!$E$13</f>
        <v>0.13778472030990951</v>
      </c>
      <c r="W27" s="103"/>
      <c r="X27" s="103"/>
    </row>
    <row r="28" spans="1:24" s="100" customFormat="1" ht="51" customHeight="1" x14ac:dyDescent="1.05">
      <c r="A28" s="99" t="s">
        <v>99</v>
      </c>
      <c r="C28" s="101">
        <v>0</v>
      </c>
      <c r="D28" s="101"/>
      <c r="E28" s="101">
        <v>-4862676115</v>
      </c>
      <c r="F28" s="101"/>
      <c r="G28" s="101">
        <v>814746492</v>
      </c>
      <c r="H28" s="101"/>
      <c r="I28" s="101">
        <f t="shared" si="0"/>
        <v>-4047929623</v>
      </c>
      <c r="K28" s="102" t="s">
        <v>148</v>
      </c>
      <c r="M28" s="101">
        <v>0</v>
      </c>
      <c r="N28" s="101"/>
      <c r="O28" s="101">
        <v>22748025714</v>
      </c>
      <c r="P28" s="101"/>
      <c r="Q28" s="101">
        <v>815818355</v>
      </c>
      <c r="R28" s="101"/>
      <c r="S28" s="101">
        <f t="shared" si="1"/>
        <v>23563844069</v>
      </c>
      <c r="U28" s="102">
        <f>S28/'جمع درآمدها'!$E$13</f>
        <v>4.0272093408837167E-2</v>
      </c>
      <c r="W28" s="103"/>
      <c r="X28" s="103"/>
    </row>
    <row r="29" spans="1:24" s="100" customFormat="1" ht="51" customHeight="1" x14ac:dyDescent="1.05">
      <c r="A29" s="99" t="s">
        <v>108</v>
      </c>
      <c r="C29" s="101">
        <v>0</v>
      </c>
      <c r="D29" s="101"/>
      <c r="E29" s="101">
        <v>-159065379</v>
      </c>
      <c r="F29" s="101"/>
      <c r="G29" s="101">
        <v>1403212052</v>
      </c>
      <c r="H29" s="101"/>
      <c r="I29" s="101">
        <f t="shared" si="0"/>
        <v>1244146673</v>
      </c>
      <c r="K29" s="102"/>
      <c r="M29" s="101">
        <v>0</v>
      </c>
      <c r="N29" s="101"/>
      <c r="O29" s="101">
        <v>76407015596</v>
      </c>
      <c r="P29" s="101"/>
      <c r="Q29" s="101">
        <v>1403212052</v>
      </c>
      <c r="R29" s="101"/>
      <c r="S29" s="101">
        <f t="shared" si="1"/>
        <v>77810227648</v>
      </c>
      <c r="U29" s="102">
        <f>S29/'جمع درآمدها'!$E$13</f>
        <v>0.13298257902349644</v>
      </c>
      <c r="W29" s="103"/>
      <c r="X29" s="103"/>
    </row>
    <row r="30" spans="1:24" s="100" customFormat="1" ht="51" customHeight="1" x14ac:dyDescent="1.05">
      <c r="A30" s="99" t="s">
        <v>162</v>
      </c>
      <c r="C30" s="101">
        <v>0</v>
      </c>
      <c r="D30" s="101"/>
      <c r="E30" s="101">
        <v>833536785</v>
      </c>
      <c r="F30" s="101"/>
      <c r="G30" s="101">
        <v>73921891</v>
      </c>
      <c r="H30" s="101"/>
      <c r="I30" s="101">
        <f t="shared" si="0"/>
        <v>907458676</v>
      </c>
      <c r="K30" s="94" t="s">
        <v>149</v>
      </c>
      <c r="M30" s="101">
        <v>0</v>
      </c>
      <c r="N30" s="101"/>
      <c r="O30" s="101">
        <v>833536785</v>
      </c>
      <c r="P30" s="101"/>
      <c r="Q30" s="101">
        <v>73921891</v>
      </c>
      <c r="R30" s="101"/>
      <c r="S30" s="101">
        <f t="shared" si="1"/>
        <v>907458676</v>
      </c>
      <c r="U30" s="102">
        <f>S30/'جمع درآمدها'!$E$13</f>
        <v>1.550904023024398E-3</v>
      </c>
      <c r="W30" s="103"/>
      <c r="X30" s="103"/>
    </row>
    <row r="31" spans="1:24" s="100" customFormat="1" ht="51" customHeight="1" x14ac:dyDescent="1.05">
      <c r="A31" s="99" t="s">
        <v>112</v>
      </c>
      <c r="C31" s="101">
        <v>0</v>
      </c>
      <c r="D31" s="101"/>
      <c r="E31" s="101">
        <v>-2588506203</v>
      </c>
      <c r="F31" s="101"/>
      <c r="G31" s="101">
        <v>337809981</v>
      </c>
      <c r="H31" s="101"/>
      <c r="I31" s="101">
        <f t="shared" si="0"/>
        <v>-2250696222</v>
      </c>
      <c r="K31" s="102" t="s">
        <v>150</v>
      </c>
      <c r="M31" s="101">
        <v>0</v>
      </c>
      <c r="N31" s="101"/>
      <c r="O31" s="101">
        <v>6119371797</v>
      </c>
      <c r="P31" s="101"/>
      <c r="Q31" s="101">
        <v>337809981</v>
      </c>
      <c r="R31" s="101"/>
      <c r="S31" s="101">
        <f t="shared" si="1"/>
        <v>6457181778</v>
      </c>
      <c r="U31" s="102">
        <f>S31/'جمع درآمدها'!$E$13</f>
        <v>1.1035730289166396E-2</v>
      </c>
      <c r="W31" s="103"/>
      <c r="X31" s="103"/>
    </row>
    <row r="32" spans="1:24" s="100" customFormat="1" ht="51" customHeight="1" x14ac:dyDescent="1.05">
      <c r="A32" s="99" t="s">
        <v>127</v>
      </c>
      <c r="C32" s="101">
        <v>7147462687</v>
      </c>
      <c r="D32" s="101"/>
      <c r="E32" s="101">
        <v>721369709</v>
      </c>
      <c r="F32" s="101"/>
      <c r="G32" s="101">
        <v>2294522098</v>
      </c>
      <c r="H32" s="101"/>
      <c r="I32" s="101">
        <f t="shared" si="0"/>
        <v>10163354494</v>
      </c>
      <c r="K32" s="102" t="s">
        <v>151</v>
      </c>
      <c r="M32" s="101">
        <v>7147462687</v>
      </c>
      <c r="N32" s="101"/>
      <c r="O32" s="101">
        <v>70673130</v>
      </c>
      <c r="P32" s="101"/>
      <c r="Q32" s="101">
        <v>2294522098</v>
      </c>
      <c r="R32" s="101"/>
      <c r="S32" s="101">
        <f t="shared" si="1"/>
        <v>9512657915</v>
      </c>
      <c r="U32" s="102">
        <f>S32/'جمع درآمدها'!$E$13</f>
        <v>1.6257731420960465E-2</v>
      </c>
      <c r="W32" s="103"/>
      <c r="X32" s="103"/>
    </row>
    <row r="33" spans="1:27" s="100" customFormat="1" ht="51" customHeight="1" x14ac:dyDescent="1.05">
      <c r="A33" s="99" t="s">
        <v>119</v>
      </c>
      <c r="C33" s="101">
        <v>0</v>
      </c>
      <c r="D33" s="101"/>
      <c r="E33" s="101">
        <v>0</v>
      </c>
      <c r="F33" s="101"/>
      <c r="G33" s="101">
        <v>0</v>
      </c>
      <c r="H33" s="101"/>
      <c r="I33" s="101">
        <f t="shared" si="0"/>
        <v>0</v>
      </c>
      <c r="K33" s="102" t="s">
        <v>152</v>
      </c>
      <c r="M33" s="101">
        <v>0</v>
      </c>
      <c r="N33" s="101"/>
      <c r="O33" s="101">
        <v>0</v>
      </c>
      <c r="P33" s="101"/>
      <c r="Q33" s="101">
        <v>6919838686</v>
      </c>
      <c r="R33" s="101"/>
      <c r="S33" s="101">
        <f t="shared" si="1"/>
        <v>6919838686</v>
      </c>
      <c r="U33" s="102">
        <f>S33/'جمع درآمدها'!$E$13</f>
        <v>1.1826440080007857E-2</v>
      </c>
      <c r="W33" s="103"/>
      <c r="X33" s="103"/>
    </row>
    <row r="34" spans="1:27" s="100" customFormat="1" ht="51" customHeight="1" x14ac:dyDescent="1.05">
      <c r="A34" s="99" t="s">
        <v>129</v>
      </c>
      <c r="C34" s="101">
        <v>0</v>
      </c>
      <c r="D34" s="101"/>
      <c r="E34" s="101">
        <v>-5578276387</v>
      </c>
      <c r="F34" s="101"/>
      <c r="G34" s="101">
        <v>0</v>
      </c>
      <c r="H34" s="101"/>
      <c r="I34" s="101">
        <f t="shared" si="0"/>
        <v>-5578276387</v>
      </c>
      <c r="K34" s="102" t="s">
        <v>153</v>
      </c>
      <c r="M34" s="101">
        <v>0</v>
      </c>
      <c r="N34" s="101"/>
      <c r="O34" s="101">
        <v>29232607839</v>
      </c>
      <c r="P34" s="101"/>
      <c r="Q34" s="101">
        <v>0</v>
      </c>
      <c r="R34" s="101"/>
      <c r="S34" s="101">
        <f t="shared" si="1"/>
        <v>29232607839</v>
      </c>
      <c r="U34" s="102">
        <f>S34/'جمع درآمدها'!$E$13</f>
        <v>4.9960367672984431E-2</v>
      </c>
      <c r="W34" s="103"/>
      <c r="X34" s="103"/>
    </row>
    <row r="35" spans="1:27" s="100" customFormat="1" ht="51" customHeight="1" x14ac:dyDescent="1.05">
      <c r="A35" s="99" t="s">
        <v>89</v>
      </c>
      <c r="C35" s="101">
        <v>0</v>
      </c>
      <c r="D35" s="101"/>
      <c r="E35" s="101">
        <v>-21467368294</v>
      </c>
      <c r="F35" s="101"/>
      <c r="G35" s="101">
        <v>0</v>
      </c>
      <c r="H35" s="101"/>
      <c r="I35" s="101">
        <f t="shared" si="0"/>
        <v>-21467368294</v>
      </c>
      <c r="K35" s="102" t="s">
        <v>154</v>
      </c>
      <c r="M35" s="101">
        <v>0</v>
      </c>
      <c r="N35" s="101"/>
      <c r="O35" s="101">
        <v>64162614212</v>
      </c>
      <c r="P35" s="101"/>
      <c r="Q35" s="101">
        <v>0</v>
      </c>
      <c r="R35" s="101"/>
      <c r="S35" s="101">
        <f t="shared" si="1"/>
        <v>64162614212</v>
      </c>
      <c r="U35" s="102">
        <f>S35/'جمع درآمدها'!$E$13</f>
        <v>0.10965794822502002</v>
      </c>
      <c r="W35" s="103"/>
      <c r="X35" s="103"/>
    </row>
    <row r="36" spans="1:27" s="100" customFormat="1" ht="51" customHeight="1" x14ac:dyDescent="1.05">
      <c r="A36" s="99" t="s">
        <v>116</v>
      </c>
      <c r="C36" s="101">
        <v>0</v>
      </c>
      <c r="D36" s="101"/>
      <c r="E36" s="101">
        <v>0</v>
      </c>
      <c r="F36" s="101"/>
      <c r="G36" s="101">
        <v>0</v>
      </c>
      <c r="H36" s="101"/>
      <c r="I36" s="101">
        <f t="shared" si="0"/>
        <v>0</v>
      </c>
      <c r="K36" s="102" t="s">
        <v>155</v>
      </c>
      <c r="M36" s="101">
        <v>0</v>
      </c>
      <c r="N36" s="101"/>
      <c r="O36" s="101">
        <v>0</v>
      </c>
      <c r="P36" s="101"/>
      <c r="Q36" s="101">
        <v>0</v>
      </c>
      <c r="R36" s="101"/>
      <c r="S36" s="101">
        <f t="shared" si="1"/>
        <v>0</v>
      </c>
      <c r="U36" s="102">
        <f>S36/'جمع درآمدها'!$E$13</f>
        <v>0</v>
      </c>
      <c r="W36" s="103"/>
      <c r="X36" s="103"/>
    </row>
    <row r="37" spans="1:27" s="15" customFormat="1" ht="51" customHeight="1" thickBot="1" x14ac:dyDescent="1.1000000000000001">
      <c r="C37" s="16">
        <f>SUM(C10:C36)</f>
        <v>43637868068</v>
      </c>
      <c r="E37" s="16">
        <f>SUM(E10:E36)</f>
        <v>-119245095376</v>
      </c>
      <c r="G37" s="16">
        <f>SUM(G10:G36)</f>
        <v>44135886431</v>
      </c>
      <c r="I37" s="16">
        <f>SUM(I10:I36)</f>
        <v>-31471340877</v>
      </c>
      <c r="J37" s="100"/>
      <c r="K37" s="32">
        <f>SUM(K10:K36)</f>
        <v>0</v>
      </c>
      <c r="L37" s="100"/>
      <c r="M37" s="16">
        <f>SUM(M10:M36)</f>
        <v>76537868068</v>
      </c>
      <c r="O37" s="16">
        <f>SUM(O10:O36)</f>
        <v>432324388152</v>
      </c>
      <c r="Q37" s="16">
        <f>SUM(Q10:Q36)</f>
        <v>73211509237</v>
      </c>
      <c r="S37" s="16">
        <f>SUM(S10:S36)</f>
        <v>582073765457</v>
      </c>
      <c r="T37" s="100"/>
      <c r="U37" s="32">
        <f>SUM(U10:U36)</f>
        <v>0.99480072031866396</v>
      </c>
      <c r="V37" s="100"/>
      <c r="AA37" s="84">
        <f>SUM(W37:Z37)</f>
        <v>0</v>
      </c>
    </row>
    <row r="38" spans="1:27" s="127" customFormat="1" ht="51" customHeight="1" thickTop="1" x14ac:dyDescent="0.25"/>
    <row r="39" spans="1:27" s="127" customFormat="1" ht="36.75" x14ac:dyDescent="0.25"/>
    <row r="40" spans="1:27" s="127" customFormat="1" ht="36.75" x14ac:dyDescent="0.25"/>
    <row r="41" spans="1:27" s="127" customFormat="1" ht="36.75" x14ac:dyDescent="0.25"/>
    <row r="42" spans="1:27" s="127" customFormat="1" ht="36.75" x14ac:dyDescent="0.25"/>
    <row r="43" spans="1:27" s="127" customFormat="1" ht="36.75" x14ac:dyDescent="0.25"/>
    <row r="44" spans="1:27" s="127" customFormat="1" ht="36.75" x14ac:dyDescent="0.25"/>
    <row r="45" spans="1:27" s="127" customFormat="1" ht="36.75" x14ac:dyDescent="0.25"/>
    <row r="46" spans="1:27" s="127" customFormat="1" ht="36.75" x14ac:dyDescent="0.25"/>
    <row r="47" spans="1:27" s="127" customFormat="1" ht="36.75" x14ac:dyDescent="0.25"/>
    <row r="48" spans="1:27" s="127" customFormat="1" ht="36.75" x14ac:dyDescent="0.25"/>
    <row r="49" spans="1:1" s="127" customFormat="1" ht="36.75" x14ac:dyDescent="0.25"/>
    <row r="50" spans="1:1" s="127" customFormat="1" ht="36.75" x14ac:dyDescent="0.25"/>
    <row r="51" spans="1:1" s="127" customFormat="1" ht="36.75" x14ac:dyDescent="0.25"/>
    <row r="52" spans="1:1" s="127" customFormat="1" ht="36.75" x14ac:dyDescent="0.25"/>
    <row r="53" spans="1:1" s="127" customFormat="1" ht="36.75" x14ac:dyDescent="0.25"/>
    <row r="54" spans="1:1" s="127" customFormat="1" ht="36.75" x14ac:dyDescent="0.25"/>
    <row r="55" spans="1:1" s="127" customFormat="1" ht="36.75" x14ac:dyDescent="0.25"/>
    <row r="56" spans="1:1" s="127" customFormat="1" ht="36.75" x14ac:dyDescent="0.25"/>
    <row r="57" spans="1:1" s="127" customFormat="1" ht="36.75" x14ac:dyDescent="0.25"/>
    <row r="58" spans="1:1" s="127" customFormat="1" ht="36.75" x14ac:dyDescent="0.25"/>
    <row r="59" spans="1:1" ht="36.75" x14ac:dyDescent="0.65">
      <c r="A59" s="127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se7en</cp:lastModifiedBy>
  <cp:lastPrinted>2023-04-24T13:57:09Z</cp:lastPrinted>
  <dcterms:created xsi:type="dcterms:W3CDTF">2019-07-05T09:08:54Z</dcterms:created>
  <dcterms:modified xsi:type="dcterms:W3CDTF">2023-05-31T10:08:30Z</dcterms:modified>
</cp:coreProperties>
</file>