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صندوق آهنگ سهام کیان\گزارش ماهانه\سال1402\14020531\"/>
    </mc:Choice>
  </mc:AlternateContent>
  <xr:revisionPtr revIDLastSave="0" documentId="13_ncr:1_{9953BAB4-4C61-45F9-8AF0-803A3450F5DA}" xr6:coauthVersionLast="47" xr6:coauthVersionMax="47" xr10:uidLastSave="{00000000-0000-0000-0000-000000000000}"/>
  <bookViews>
    <workbookView xWindow="-120" yWindow="-120" windowWidth="29040" windowHeight="15840" tabRatio="866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سهام!$A$11:$AH$11</definedName>
    <definedName name="_xlnm._FilterDatabase" localSheetId="5" hidden="1">'سود اوراق بهادار و سپرده بانکی '!$A$7:$S$7</definedName>
    <definedName name="_xlnm.Print_Area" localSheetId="2">اوراق!$A$1:$AL$15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'!$A$1:$S$25</definedName>
    <definedName name="_xlnm.Print_Area" localSheetId="8">'درآمد ناشی از تغییر قیمت اوراق '!$A$1:$Q$36</definedName>
    <definedName name="_xlnm.Print_Area" localSheetId="7">'درآمد ناشی از فروش '!$A$1:$Q$36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'!$A$1:$S$15</definedName>
    <definedName name="_xlnm.Print_Area" localSheetId="10">'سرمایه‌گذاری در اوراق بهادار '!$A$1:$Q$14</definedName>
    <definedName name="_xlnm.Print_Area" localSheetId="9">'سرمایه‌گذاری در سهام '!$A$1:$U$38</definedName>
    <definedName name="_xlnm.Print_Area" localSheetId="1">سهام!$A$1:$X$38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5" l="1"/>
  <c r="I10" i="15"/>
  <c r="I11" i="15"/>
  <c r="I12" i="15"/>
  <c r="I9" i="15"/>
  <c r="G9" i="15"/>
  <c r="Q11" i="18"/>
  <c r="Q10" i="18"/>
  <c r="I11" i="18"/>
  <c r="I10" i="18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10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11" i="11"/>
  <c r="I10" i="11"/>
  <c r="S38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M35" i="9"/>
  <c r="S24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9" i="8"/>
  <c r="M13" i="7"/>
  <c r="U8" i="6"/>
  <c r="S10" i="6" s="1"/>
  <c r="AN11" i="21"/>
  <c r="AK13" i="21" s="1"/>
  <c r="Y11" i="1"/>
  <c r="W12" i="1" s="1"/>
  <c r="S9" i="6" l="1"/>
  <c r="S13" i="6"/>
  <c r="AK12" i="21"/>
  <c r="AK14" i="21" s="1"/>
  <c r="S12" i="6"/>
  <c r="S11" i="6"/>
  <c r="A4" i="21"/>
  <c r="A4" i="6"/>
  <c r="AI14" i="21"/>
  <c r="AG14" i="21"/>
  <c r="W14" i="21"/>
  <c r="S14" i="21"/>
  <c r="Q14" i="21"/>
  <c r="S14" i="6" l="1"/>
  <c r="G35" i="10" l="1"/>
  <c r="G36" i="1"/>
  <c r="E3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I35" i="9"/>
  <c r="E35" i="9"/>
  <c r="E38" i="11"/>
  <c r="W35" i="1"/>
  <c r="E12" i="18"/>
  <c r="G12" i="18"/>
  <c r="I12" i="18"/>
  <c r="K12" i="18"/>
  <c r="M12" i="18"/>
  <c r="O12" i="18"/>
  <c r="Q12" i="18"/>
  <c r="C12" i="18"/>
  <c r="E35" i="10"/>
  <c r="Q24" i="8"/>
  <c r="O24" i="8"/>
  <c r="M24" i="8"/>
  <c r="K24" i="8"/>
  <c r="I24" i="8"/>
  <c r="Q14" i="6"/>
  <c r="O14" i="6"/>
  <c r="M14" i="6"/>
  <c r="K14" i="6"/>
  <c r="U36" i="1"/>
  <c r="M36" i="1"/>
  <c r="J36" i="1"/>
  <c r="O35" i="9"/>
  <c r="G35" i="9"/>
  <c r="W18" i="1" l="1"/>
  <c r="S36" i="1"/>
  <c r="C38" i="11"/>
  <c r="I13" i="7"/>
  <c r="S13" i="7"/>
  <c r="O13" i="7"/>
  <c r="Q35" i="9" l="1"/>
  <c r="Q35" i="10" l="1"/>
  <c r="I35" i="10"/>
  <c r="Q13" i="7" l="1"/>
  <c r="K13" i="7"/>
  <c r="Q38" i="11"/>
  <c r="O38" i="11"/>
  <c r="M38" i="11"/>
  <c r="G38" i="11"/>
  <c r="E15" i="13"/>
  <c r="I15" i="13"/>
  <c r="K10" i="13" s="1"/>
  <c r="C12" i="14"/>
  <c r="E12" i="14"/>
  <c r="E12" i="15" s="1"/>
  <c r="E8" i="14"/>
  <c r="C8" i="14"/>
  <c r="I8" i="13"/>
  <c r="E8" i="13"/>
  <c r="K8" i="18"/>
  <c r="C8" i="18"/>
  <c r="W28" i="1"/>
  <c r="W32" i="1"/>
  <c r="W34" i="1"/>
  <c r="W19" i="1"/>
  <c r="W20" i="1"/>
  <c r="W21" i="1"/>
  <c r="W22" i="1"/>
  <c r="W25" i="1"/>
  <c r="W23" i="1"/>
  <c r="W24" i="1"/>
  <c r="W26" i="1"/>
  <c r="W27" i="1"/>
  <c r="W29" i="1"/>
  <c r="W30" i="1"/>
  <c r="W31" i="1"/>
  <c r="W33" i="1"/>
  <c r="G10" i="13" l="1"/>
  <c r="G11" i="13"/>
  <c r="I38" i="11"/>
  <c r="K13" i="13"/>
  <c r="K11" i="13"/>
  <c r="E11" i="15"/>
  <c r="G13" i="13"/>
  <c r="L15" i="13"/>
  <c r="J15" i="13"/>
  <c r="H15" i="13"/>
  <c r="F15" i="13"/>
  <c r="R12" i="18"/>
  <c r="E10" i="15"/>
  <c r="C4" i="18"/>
  <c r="A3" i="18"/>
  <c r="A3" i="13" s="1"/>
  <c r="AA38" i="11"/>
  <c r="R24" i="8"/>
  <c r="P24" i="8"/>
  <c r="N24" i="8"/>
  <c r="L24" i="8"/>
  <c r="J24" i="8"/>
  <c r="O7" i="8"/>
  <c r="I7" i="8"/>
  <c r="A4" i="15"/>
  <c r="A4" i="7" s="1"/>
  <c r="Q7" i="6"/>
  <c r="K7" i="6"/>
  <c r="W17" i="1"/>
  <c r="W16" i="1"/>
  <c r="W15" i="1"/>
  <c r="W14" i="1"/>
  <c r="W13" i="1"/>
  <c r="W36" i="1" l="1"/>
  <c r="E9" i="15"/>
  <c r="E13" i="15" s="1"/>
  <c r="G14" i="13"/>
  <c r="G12" i="13"/>
  <c r="K14" i="13"/>
  <c r="K12" i="13"/>
  <c r="K15" i="13" s="1"/>
  <c r="A4" i="8"/>
  <c r="A4" i="10" s="1"/>
  <c r="A4" i="9" s="1"/>
  <c r="A4" i="11" s="1"/>
  <c r="A4" i="18" s="1"/>
  <c r="A4" i="13" s="1"/>
  <c r="A4" i="14" s="1"/>
  <c r="G11" i="15" l="1"/>
  <c r="U10" i="11"/>
  <c r="U35" i="11"/>
  <c r="U23" i="11"/>
  <c r="U22" i="11"/>
  <c r="U13" i="11"/>
  <c r="U34" i="11"/>
  <c r="U15" i="11"/>
  <c r="U24" i="11"/>
  <c r="U20" i="11"/>
  <c r="U33" i="11"/>
  <c r="G15" i="13"/>
  <c r="U30" i="11"/>
  <c r="G12" i="15"/>
  <c r="U28" i="11"/>
  <c r="U21" i="11"/>
  <c r="U16" i="11"/>
  <c r="U37" i="11"/>
  <c r="U31" i="11"/>
  <c r="U11" i="11"/>
  <c r="U26" i="11"/>
  <c r="K38" i="11" l="1"/>
  <c r="U17" i="11"/>
  <c r="U12" i="11"/>
  <c r="U32" i="11"/>
  <c r="G10" i="15"/>
  <c r="U36" i="11"/>
  <c r="U19" i="11"/>
  <c r="U25" i="11"/>
  <c r="U18" i="11"/>
  <c r="U29" i="11"/>
  <c r="U27" i="11"/>
  <c r="U14" i="11"/>
  <c r="G13" i="15" l="1"/>
  <c r="U38" i="11"/>
  <c r="O35" i="10"/>
  <c r="M35" i="10"/>
  <c r="P35" i="9"/>
  <c r="H35" i="9"/>
  <c r="J35" i="9"/>
  <c r="L35" i="9"/>
  <c r="N35" i="9"/>
</calcChain>
</file>

<file path=xl/sharedStrings.xml><?xml version="1.0" encoding="utf-8"?>
<sst xmlns="http://schemas.openxmlformats.org/spreadsheetml/2006/main" count="537" uniqueCount="164">
  <si>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</si>
  <si>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</si>
  <si>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</si>
  <si>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</si>
  <si>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</si>
  <si>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</si>
  <si>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</si>
  <si>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</si>
  <si>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</si>
  <si>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</si>
  <si>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</si>
  <si>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</si>
  <si>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</si>
  <si>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</si>
  <si>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</si>
  <si>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</si>
  <si>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</si>
  <si>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</si>
  <si>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</si>
  <si>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</si>
  <si>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</si>
  <si>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</si>
  <si>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</si>
  <si>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</si>
  <si>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</si>
  <si>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</si>
  <si>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</si>
  <si>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</si>
  <si>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</si>
  <si>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</si>
  <si>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</si>
  <si>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</si>
  <si>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</si>
  <si>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</si>
  <si>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</si>
  <si>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</si>
  <si>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</si>
  <si>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</si>
  <si>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</si>
  <si>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</si>
  <si>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</si>
  <si>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</si>
  <si>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</si>
  <si>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</si>
  <si>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</si>
  <si>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</si>
  <si>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</si>
  <si>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</si>
  <si>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</si>
  <si>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</si>
  <si>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</si>
  <si>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</si>
  <si>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</si>
  <si>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</si>
  <si>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</si>
  <si>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</si>
  <si>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</si>
  <si>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</si>
  <si>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</si>
  <si>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</si>
  <si>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</si>
  <si>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</si>
  <si>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</si>
  <si>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</si>
  <si>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</si>
  <si>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</si>
  <si>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</si>
  <si>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</si>
  <si>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</si>
  <si>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</si>
  <si>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</si>
  <si>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</si>
  <si>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</si>
  <si>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</si>
  <si>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</si>
  <si>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</si>
  <si>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</si>
  <si>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</si>
  <si>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</si>
  <si>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</si>
  <si>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</si>
  <si>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</si>
  <si>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</si>
  <si>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</si>
  <si>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</si>
  <si>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</si>
  <si>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</si>
  <si>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</si>
  <si>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</si>
  <si>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</si>
  <si>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</si>
  <si>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</si>
  <si>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</si>
  <si>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</si>
  <si>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</si>
  <si>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</si>
  <si>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</si>
  <si>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</si>
  <si>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</si>
  <si>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</si>
  <si>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</si>
  <si>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</si>
  <si>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</si>
  <si>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</si>
  <si>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</si>
  <si>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</si>
  <si>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</si>
  <si>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</si>
  <si>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</si>
  <si>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</si>
  <si>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</si>
  <si>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</si>
  <si>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</si>
  <si>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</si>
  <si>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</si>
  <si>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</si>
  <si>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</si>
  <si>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</si>
  <si>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</si>
  <si>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</si>
  <si>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</si>
  <si>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</si>
  <si>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</si>
  <si>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</si>
  <si>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</si>
  <si>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</si>
  <si>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</si>
  <si>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</si>
  <si>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</si>
  <si>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</si>
  <si>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</si>
  <si>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>1402/03/31</t>
  </si>
  <si>
    <t>ح . سرمایه گذاری صبا تامین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</si>
  <si>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</si>
  <si>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</si>
  <si>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</si>
  <si>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</si>
  <si>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</si>
  <si>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</si>
  <si>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</si>
  <si>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</si>
  <si>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</si>
  <si>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</si>
  <si>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</si>
  <si>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</si>
  <si>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 xml:space="preserve"> منتهی به 1402/05/31</t>
  </si>
  <si>
    <t>برای ماه منتهی به 1402/05/31</t>
  </si>
  <si>
    <t>1402/05/31</t>
  </si>
  <si>
    <t xml:space="preserve">از ابتدای سال مالی تا پایان مرداد ماه </t>
  </si>
  <si>
    <t>طی مرداد ماه</t>
  </si>
  <si>
    <t>از ابتدای سال مالی تا پایان مرداد ماه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</si>
  <si>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</si>
  <si>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</si>
  <si>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</si>
  <si>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</si>
  <si>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</si>
  <si>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</si>
  <si>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بله</t>
  </si>
  <si>
    <t>1401/02/26</t>
  </si>
  <si>
    <t>1404/03/26</t>
  </si>
  <si>
    <t>1401/12/08</t>
  </si>
  <si>
    <t>1404/09/16</t>
  </si>
  <si>
    <t>2-1-سرمایه‌گذاری در اوراق بهادار با درآمد ثابت</t>
  </si>
  <si>
    <t>3-1- سرمایه‌گذاری در  سپرده‌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</si>
</sst>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0.000"/>
    <numFmt numFmtId="170" formatCode="#,##0.000;\(#,##0.000\)"/>
  </numFmts>
  <fonts count="49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0"/>
      <color theme="1"/>
      <name val="B Mitra"/>
      <charset val="178"/>
    </font>
    <font>
      <b/>
      <sz val="20"/>
      <color theme="1"/>
      <name val="B Mitra"/>
      <charset val="178"/>
    </font>
    <font>
      <b/>
      <sz val="16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38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Alignment="1">
      <alignment vertical="center"/>
    </xf>
    <xf numFmtId="3" fontId="36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43" fontId="11" fillId="0" borderId="0" xfId="0" applyNumberFormat="1" applyFont="1" applyAlignment="1">
      <alignment horizontal="center"/>
    </xf>
    <xf numFmtId="4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3" fillId="0" borderId="2" xfId="0" applyNumberFormat="1" applyFont="1" applyBorder="1"/>
    <xf numFmtId="168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1" fontId="8" fillId="0" borderId="0" xfId="0" applyNumberFormat="1" applyFont="1"/>
    <xf numFmtId="165" fontId="8" fillId="0" borderId="2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3" fontId="37" fillId="0" borderId="0" xfId="0" applyNumberFormat="1" applyFont="1"/>
    <xf numFmtId="165" fontId="9" fillId="0" borderId="0" xfId="0" applyNumberFormat="1" applyFont="1" applyAlignment="1">
      <alignment vertical="center"/>
    </xf>
    <xf numFmtId="165" fontId="39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4" fillId="0" borderId="0" xfId="0" applyNumberFormat="1" applyFont="1"/>
    <xf numFmtId="41" fontId="4" fillId="0" borderId="0" xfId="0" applyNumberFormat="1" applyFont="1"/>
    <xf numFmtId="165" fontId="13" fillId="0" borderId="2" xfId="0" applyNumberFormat="1" applyFont="1" applyBorder="1" applyAlignment="1">
      <alignment vertical="center"/>
    </xf>
    <xf numFmtId="168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167" fontId="42" fillId="0" borderId="0" xfId="2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7" fillId="0" borderId="0" xfId="0" applyFont="1" applyFill="1"/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8" fontId="8" fillId="0" borderId="0" xfId="0" applyNumberFormat="1" applyFont="1" applyFill="1"/>
    <xf numFmtId="165" fontId="7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/>
    <xf numFmtId="165" fontId="8" fillId="0" borderId="0" xfId="0" applyNumberFormat="1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6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3" fontId="41" fillId="0" borderId="0" xfId="0" applyNumberFormat="1" applyFont="1" applyFill="1"/>
    <xf numFmtId="3" fontId="40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43" fillId="0" borderId="8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1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8" fillId="0" borderId="0" xfId="0" applyNumberFormat="1" applyFont="1" applyFill="1" applyAlignment="1">
      <alignment horizontal="center"/>
    </xf>
    <xf numFmtId="165" fontId="8" fillId="0" borderId="2" xfId="0" applyNumberFormat="1" applyFont="1" applyFill="1" applyBorder="1"/>
    <xf numFmtId="165" fontId="11" fillId="0" borderId="0" xfId="0" applyNumberFormat="1" applyFont="1" applyFill="1" applyAlignment="1">
      <alignment wrapText="1"/>
    </xf>
    <xf numFmtId="3" fontId="35" fillId="0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7" fillId="0" borderId="0" xfId="0" applyNumberFormat="1" applyFont="1" applyFill="1"/>
    <xf numFmtId="165" fontId="37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165" fontId="46" fillId="0" borderId="0" xfId="2" applyNumberFormat="1" applyFont="1" applyAlignment="1">
      <alignment vertical="center"/>
    </xf>
    <xf numFmtId="165" fontId="46" fillId="0" borderId="0" xfId="2" applyNumberFormat="1" applyFont="1" applyFill="1" applyAlignment="1">
      <alignment vertical="center"/>
    </xf>
    <xf numFmtId="165" fontId="46" fillId="0" borderId="0" xfId="2" applyNumberFormat="1" applyFont="1" applyFill="1" applyAlignment="1">
      <alignment vertical="center" wrapText="1"/>
    </xf>
    <xf numFmtId="0" fontId="46" fillId="0" borderId="0" xfId="0" applyFont="1" applyAlignment="1">
      <alignment vertical="center"/>
    </xf>
    <xf numFmtId="165" fontId="47" fillId="0" borderId="0" xfId="2" applyNumberFormat="1" applyFont="1" applyFill="1" applyAlignment="1">
      <alignment vertical="center" wrapText="1"/>
    </xf>
    <xf numFmtId="0" fontId="24" fillId="0" borderId="0" xfId="3" applyFont="1" applyAlignment="1">
      <alignment vertical="center"/>
    </xf>
    <xf numFmtId="0" fontId="23" fillId="0" borderId="0" xfId="3" applyFont="1" applyAlignment="1">
      <alignment horizontal="center" vertical="center"/>
    </xf>
    <xf numFmtId="0" fontId="14" fillId="0" borderId="0" xfId="3" applyFont="1" applyAlignment="1">
      <alignment horizontal="right" vertical="center" readingOrder="2"/>
    </xf>
    <xf numFmtId="0" fontId="14" fillId="0" borderId="0" xfId="3" applyFont="1" applyAlignment="1">
      <alignment horizontal="center" vertical="center" readingOrder="2"/>
    </xf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3" fillId="0" borderId="0" xfId="3" applyFont="1"/>
    <xf numFmtId="0" fontId="24" fillId="0" borderId="0" xfId="3" applyFont="1"/>
    <xf numFmtId="41" fontId="24" fillId="0" borderId="0" xfId="3" applyNumberFormat="1" applyFont="1"/>
    <xf numFmtId="41" fontId="24" fillId="0" borderId="0" xfId="3" applyNumberFormat="1" applyFont="1" applyAlignment="1">
      <alignment horizontal="center"/>
    </xf>
    <xf numFmtId="167" fontId="24" fillId="0" borderId="0" xfId="4" applyNumberFormat="1" applyFont="1" applyFill="1" applyAlignment="1">
      <alignment vertical="center"/>
    </xf>
    <xf numFmtId="169" fontId="24" fillId="0" borderId="0" xfId="3" applyNumberFormat="1" applyFont="1" applyAlignment="1">
      <alignment vertical="center"/>
    </xf>
    <xf numFmtId="3" fontId="36" fillId="0" borderId="0" xfId="3" applyNumberFormat="1" applyFont="1"/>
    <xf numFmtId="3" fontId="24" fillId="0" borderId="0" xfId="3" applyNumberFormat="1" applyFont="1" applyAlignment="1">
      <alignment vertical="center"/>
    </xf>
    <xf numFmtId="41" fontId="24" fillId="0" borderId="0" xfId="3" applyNumberFormat="1" applyFont="1" applyAlignment="1">
      <alignment vertical="center"/>
    </xf>
    <xf numFmtId="3" fontId="41" fillId="0" borderId="0" xfId="3" applyNumberFormat="1" applyFont="1"/>
    <xf numFmtId="3" fontId="40" fillId="0" borderId="0" xfId="3" applyNumberFormat="1" applyFont="1"/>
    <xf numFmtId="41" fontId="24" fillId="0" borderId="0" xfId="3" applyNumberFormat="1" applyFont="1" applyAlignment="1">
      <alignment horizontal="center" vertical="center"/>
    </xf>
    <xf numFmtId="165" fontId="24" fillId="0" borderId="0" xfId="3" applyNumberFormat="1" applyFont="1" applyAlignment="1">
      <alignment vertical="center"/>
    </xf>
    <xf numFmtId="166" fontId="24" fillId="0" borderId="0" xfId="3" applyNumberFormat="1" applyFont="1" applyAlignment="1">
      <alignment vertical="center"/>
    </xf>
    <xf numFmtId="3" fontId="24" fillId="0" borderId="0" xfId="3" applyNumberFormat="1" applyFont="1" applyAlignment="1">
      <alignment horizontal="center" vertical="center"/>
    </xf>
    <xf numFmtId="167" fontId="24" fillId="0" borderId="0" xfId="3" applyNumberFormat="1" applyFont="1" applyAlignment="1">
      <alignment vertical="center"/>
    </xf>
    <xf numFmtId="170" fontId="24" fillId="0" borderId="2" xfId="3" applyNumberFormat="1" applyFont="1" applyBorder="1" applyAlignment="1">
      <alignment vertical="center"/>
    </xf>
    <xf numFmtId="0" fontId="24" fillId="0" borderId="0" xfId="3" applyFont="1" applyAlignment="1">
      <alignment horizontal="center" vertical="center"/>
    </xf>
    <xf numFmtId="167" fontId="24" fillId="0" borderId="2" xfId="4" applyNumberFormat="1" applyFont="1" applyFill="1" applyBorder="1" applyAlignment="1">
      <alignment vertical="center"/>
    </xf>
    <xf numFmtId="165" fontId="48" fillId="0" borderId="0" xfId="2" applyNumberFormat="1" applyFont="1" applyFill="1"/>
    <xf numFmtId="165" fontId="43" fillId="0" borderId="0" xfId="0" applyNumberFormat="1" applyFont="1"/>
    <xf numFmtId="165" fontId="45" fillId="0" borderId="0" xfId="0" applyNumberFormat="1" applyFont="1" applyAlignment="1">
      <alignment vertical="center"/>
    </xf>
    <xf numFmtId="0" fontId="45" fillId="0" borderId="8" xfId="0" applyFont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/>
    <xf numFmtId="41" fontId="8" fillId="0" borderId="2" xfId="0" applyNumberFormat="1" applyFont="1" applyBorder="1" applyAlignment="1">
      <alignment vertical="center"/>
    </xf>
    <xf numFmtId="165" fontId="8" fillId="0" borderId="0" xfId="3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Comma" xfId="2" builtinId="3"/>
    <cellStyle name="Comma 2" xfId="4" xr:uid="{44F6890C-B753-4B94-8B7B-48658FD68EEE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12</xdr:col>
      <xdr:colOff>466725</xdr:colOff>
      <xdr:row>52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BC4A71-71F7-485B-B703-FD4AF0DC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04475" y="28575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="70" zoomScaleNormal="100" zoomScaleSheetLayoutView="70" workbookViewId="0">
      <selection activeCell="X29" sqref="X29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08" t="s">
        <v>92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</row>
    <row r="24" spans="1:13" ht="15" customHeight="1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</row>
    <row r="25" spans="1:13" ht="15" customHeight="1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</row>
    <row r="28" spans="1:13" x14ac:dyDescent="0.25">
      <c r="A28" s="209" t="s">
        <v>145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</row>
    <row r="29" spans="1:13" x14ac:dyDescent="0.25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</row>
    <row r="30" spans="1:13" x14ac:dyDescent="0.25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2" spans="1:13" x14ac:dyDescent="0.25">
      <c r="C32" s="25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9"/>
  <sheetViews>
    <sheetView rightToLeft="1" view="pageBreakPreview" zoomScale="40" zoomScaleNormal="100" zoomScaleSheetLayoutView="40" workbookViewId="0">
      <selection activeCell="X12" sqref="X12"/>
    </sheetView>
  </sheetViews>
  <sheetFormatPr defaultColWidth="9.140625" defaultRowHeight="27.75" x14ac:dyDescent="0.65"/>
  <cols>
    <col min="1" max="1" width="74.140625" style="114" bestFit="1" customWidth="1"/>
    <col min="2" max="2" width="1" style="114" customWidth="1"/>
    <col min="3" max="3" width="39.140625" style="114" bestFit="1" customWidth="1"/>
    <col min="4" max="4" width="1" style="114" customWidth="1"/>
    <col min="5" max="5" width="45.5703125" style="114" bestFit="1" customWidth="1"/>
    <col min="6" max="6" width="1" style="114" customWidth="1"/>
    <col min="7" max="7" width="44.140625" style="114" bestFit="1" customWidth="1"/>
    <col min="8" max="8" width="1" style="114" customWidth="1"/>
    <col min="9" max="9" width="43.7109375" style="114" bestFit="1" customWidth="1"/>
    <col min="10" max="10" width="1" style="114" customWidth="1"/>
    <col min="11" max="11" width="22.28515625" style="156" customWidth="1"/>
    <col min="12" max="12" width="1" style="114" customWidth="1"/>
    <col min="13" max="13" width="44.140625" style="114" bestFit="1" customWidth="1"/>
    <col min="14" max="14" width="1" style="114" customWidth="1"/>
    <col min="15" max="15" width="44.42578125" style="114" bestFit="1" customWidth="1"/>
    <col min="16" max="16" width="1.5703125" style="114" customWidth="1"/>
    <col min="17" max="17" width="44" style="114" customWidth="1"/>
    <col min="18" max="18" width="1" style="114" customWidth="1"/>
    <col min="19" max="19" width="43.42578125" style="114" customWidth="1"/>
    <col min="20" max="20" width="1" style="114" customWidth="1"/>
    <col min="21" max="21" width="23.42578125" style="156" customWidth="1"/>
    <col min="22" max="22" width="1" style="114" customWidth="1"/>
    <col min="23" max="23" width="32.28515625" style="114" bestFit="1" customWidth="1"/>
    <col min="24" max="24" width="34.85546875" style="114" bestFit="1" customWidth="1"/>
    <col min="25" max="25" width="37.7109375" style="114" bestFit="1" customWidth="1"/>
    <col min="26" max="26" width="23" style="114" bestFit="1" customWidth="1"/>
    <col min="27" max="27" width="31.5703125" style="114" bestFit="1" customWidth="1"/>
    <col min="28" max="16384" width="9.140625" style="114"/>
  </cols>
  <sheetData>
    <row r="2" spans="1:25" s="150" customFormat="1" ht="78" x14ac:dyDescent="1.7">
      <c r="A2" s="241" t="s">
        <v>66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spans="1:25" s="150" customFormat="1" ht="78" x14ac:dyDescent="1.7">
      <c r="A3" s="241" t="s">
        <v>28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1:25" s="150" customFormat="1" ht="78" x14ac:dyDescent="1.7">
      <c r="A4" s="241" t="str">
        <f>'درآمد ناشی از فروش '!A4:Q4</f>
        <v>برای ماه منتهی به 1402/05/31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5" s="152" customFormat="1" ht="36" x14ac:dyDescent="0.8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5" s="153" customFormat="1" ht="53.25" x14ac:dyDescent="0.95">
      <c r="A6" s="244" t="s">
        <v>78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U6" s="154"/>
    </row>
    <row r="7" spans="1:25" ht="40.5" x14ac:dyDescent="0.65">
      <c r="A7" s="140"/>
      <c r="B7" s="140"/>
      <c r="C7" s="140"/>
      <c r="D7" s="140"/>
      <c r="E7" s="140"/>
      <c r="F7" s="140"/>
      <c r="G7" s="140"/>
      <c r="H7" s="140"/>
      <c r="I7" s="155"/>
      <c r="J7" s="140"/>
      <c r="K7" s="119"/>
      <c r="L7" s="140"/>
      <c r="M7" s="140"/>
      <c r="N7" s="140"/>
      <c r="O7" s="140"/>
      <c r="P7" s="140"/>
      <c r="Q7" s="140"/>
      <c r="R7" s="140"/>
      <c r="S7" s="155"/>
    </row>
    <row r="8" spans="1:25" s="153" customFormat="1" ht="46.5" customHeight="1" thickBot="1" x14ac:dyDescent="1">
      <c r="A8" s="242" t="s">
        <v>2</v>
      </c>
      <c r="C8" s="243" t="s">
        <v>149</v>
      </c>
      <c r="D8" s="243" t="s">
        <v>30</v>
      </c>
      <c r="E8" s="243" t="s">
        <v>30</v>
      </c>
      <c r="F8" s="243" t="s">
        <v>30</v>
      </c>
      <c r="G8" s="243" t="s">
        <v>30</v>
      </c>
      <c r="H8" s="243" t="s">
        <v>30</v>
      </c>
      <c r="I8" s="243" t="s">
        <v>30</v>
      </c>
      <c r="J8" s="243" t="s">
        <v>30</v>
      </c>
      <c r="K8" s="243" t="s">
        <v>30</v>
      </c>
      <c r="M8" s="243" t="s">
        <v>150</v>
      </c>
      <c r="N8" s="243" t="s">
        <v>31</v>
      </c>
      <c r="O8" s="243" t="s">
        <v>31</v>
      </c>
      <c r="P8" s="243" t="s">
        <v>31</v>
      </c>
      <c r="Q8" s="243" t="s">
        <v>31</v>
      </c>
      <c r="R8" s="243" t="s">
        <v>31</v>
      </c>
      <c r="S8" s="243" t="s">
        <v>31</v>
      </c>
      <c r="T8" s="243" t="s">
        <v>31</v>
      </c>
      <c r="U8" s="243" t="s">
        <v>31</v>
      </c>
    </row>
    <row r="9" spans="1:25" s="157" customFormat="1" ht="76.5" customHeight="1" thickBot="1" x14ac:dyDescent="1">
      <c r="A9" s="243" t="s">
        <v>2</v>
      </c>
      <c r="C9" s="158" t="s">
        <v>48</v>
      </c>
      <c r="E9" s="158" t="s">
        <v>49</v>
      </c>
      <c r="G9" s="158" t="s">
        <v>50</v>
      </c>
      <c r="I9" s="158" t="s">
        <v>21</v>
      </c>
      <c r="K9" s="158" t="s">
        <v>51</v>
      </c>
      <c r="M9" s="158" t="s">
        <v>48</v>
      </c>
      <c r="O9" s="158" t="s">
        <v>49</v>
      </c>
      <c r="Q9" s="158" t="s">
        <v>50</v>
      </c>
      <c r="S9" s="158" t="s">
        <v>21</v>
      </c>
      <c r="U9" s="158" t="s">
        <v>51</v>
      </c>
    </row>
    <row r="10" spans="1:25" s="160" customFormat="1" ht="51" customHeight="1" x14ac:dyDescent="1.05">
      <c r="A10" s="159" t="s">
        <v>120</v>
      </c>
      <c r="C10" s="161">
        <v>0</v>
      </c>
      <c r="D10" s="161"/>
      <c r="E10" s="161">
        <v>-4066835201</v>
      </c>
      <c r="F10" s="161"/>
      <c r="G10" s="161">
        <v>-944986135</v>
      </c>
      <c r="H10" s="161"/>
      <c r="I10" s="161">
        <f>C10+E10+G10</f>
        <v>-5011821336</v>
      </c>
      <c r="K10" s="162">
        <f>I10/-278204975349</f>
        <v>1.8014851566593361E-2</v>
      </c>
      <c r="M10" s="161">
        <v>2964212289</v>
      </c>
      <c r="N10" s="161"/>
      <c r="O10" s="161">
        <v>-8295655638</v>
      </c>
      <c r="P10" s="161"/>
      <c r="Q10" s="161">
        <v>-2223044065</v>
      </c>
      <c r="R10" s="161"/>
      <c r="S10" s="161">
        <f t="shared" ref="S10:S36" si="0">M10+O10+Q10</f>
        <v>-7554487414</v>
      </c>
      <c r="U10" s="162">
        <f>S10/'جمع درآمدها'!$E$13</f>
        <v>0.19535136424224744</v>
      </c>
      <c r="W10" s="163"/>
      <c r="X10" s="163"/>
      <c r="Y10" s="153"/>
    </row>
    <row r="11" spans="1:25" s="160" customFormat="1" ht="51" customHeight="1" x14ac:dyDescent="1.05">
      <c r="A11" s="159" t="s">
        <v>105</v>
      </c>
      <c r="C11" s="161">
        <v>0</v>
      </c>
      <c r="D11" s="161"/>
      <c r="E11" s="161">
        <v>-115694545821</v>
      </c>
      <c r="F11" s="161"/>
      <c r="G11" s="161">
        <v>-28988628066</v>
      </c>
      <c r="H11" s="161"/>
      <c r="I11" s="161">
        <f>C11+E11+G11</f>
        <v>-144683173887</v>
      </c>
      <c r="K11" s="162">
        <f t="shared" ref="K11:K37" si="1">I11/-278204975349</f>
        <v>0.52005962044891252</v>
      </c>
      <c r="M11" s="161">
        <v>49639059278</v>
      </c>
      <c r="N11" s="161"/>
      <c r="O11" s="161">
        <v>-96730694596</v>
      </c>
      <c r="P11" s="161"/>
      <c r="Q11" s="161">
        <v>-27387150655</v>
      </c>
      <c r="R11" s="161"/>
      <c r="S11" s="161">
        <f t="shared" si="0"/>
        <v>-74478785973</v>
      </c>
      <c r="U11" s="162">
        <f>S11/'جمع درآمدها'!$E$13</f>
        <v>1.9259456862643882</v>
      </c>
      <c r="W11" s="163"/>
      <c r="X11" s="163"/>
      <c r="Y11" s="153"/>
    </row>
    <row r="12" spans="1:25" s="160" customFormat="1" ht="51" customHeight="1" x14ac:dyDescent="1.05">
      <c r="A12" s="159" t="s">
        <v>106</v>
      </c>
      <c r="C12" s="161">
        <v>0</v>
      </c>
      <c r="D12" s="161"/>
      <c r="E12" s="161">
        <v>-5573844977</v>
      </c>
      <c r="F12" s="161"/>
      <c r="G12" s="161">
        <v>-6792878</v>
      </c>
      <c r="H12" s="161"/>
      <c r="I12" s="161">
        <f t="shared" ref="I12:I37" si="2">C12+E12+G12</f>
        <v>-5580637855</v>
      </c>
      <c r="K12" s="162">
        <f t="shared" si="1"/>
        <v>2.0059446629231748E-2</v>
      </c>
      <c r="M12" s="161">
        <v>14000000000</v>
      </c>
      <c r="N12" s="161"/>
      <c r="O12" s="161">
        <v>-10792607476</v>
      </c>
      <c r="P12" s="161"/>
      <c r="Q12" s="161">
        <v>2518607329</v>
      </c>
      <c r="R12" s="161"/>
      <c r="S12" s="161">
        <f t="shared" si="0"/>
        <v>5725999853</v>
      </c>
      <c r="U12" s="162">
        <f>S12/'جمع درآمدها'!$E$13</f>
        <v>-0.14806853485009439</v>
      </c>
      <c r="W12" s="163"/>
      <c r="X12" s="163"/>
      <c r="Y12" s="153"/>
    </row>
    <row r="13" spans="1:25" s="160" customFormat="1" ht="51" customHeight="1" x14ac:dyDescent="1.05">
      <c r="A13" s="159" t="s">
        <v>88</v>
      </c>
      <c r="C13" s="161">
        <v>0</v>
      </c>
      <c r="D13" s="161"/>
      <c r="E13" s="161">
        <v>954288000</v>
      </c>
      <c r="F13" s="161"/>
      <c r="G13" s="161">
        <v>0</v>
      </c>
      <c r="H13" s="161"/>
      <c r="I13" s="161">
        <f t="shared" si="2"/>
        <v>954288000</v>
      </c>
      <c r="K13" s="162">
        <f t="shared" si="1"/>
        <v>-3.4301615159932838E-3</v>
      </c>
      <c r="M13" s="161">
        <v>3900000000</v>
      </c>
      <c r="N13" s="161"/>
      <c r="O13" s="161">
        <v>18211913367</v>
      </c>
      <c r="P13" s="161"/>
      <c r="Q13" s="161">
        <v>34352182076</v>
      </c>
      <c r="R13" s="161"/>
      <c r="S13" s="161">
        <f t="shared" si="0"/>
        <v>56464095443</v>
      </c>
      <c r="U13" s="162">
        <f>S13/'جمع درآمدها'!$E$13</f>
        <v>-1.4601041038274893</v>
      </c>
      <c r="W13" s="163"/>
      <c r="X13" s="163"/>
      <c r="Y13" s="153"/>
    </row>
    <row r="14" spans="1:25" s="160" customFormat="1" ht="51" customHeight="1" x14ac:dyDescent="1.05">
      <c r="A14" s="159" t="s">
        <v>83</v>
      </c>
      <c r="C14" s="161">
        <v>0</v>
      </c>
      <c r="D14" s="161"/>
      <c r="E14" s="161">
        <v>0</v>
      </c>
      <c r="F14" s="161"/>
      <c r="G14" s="161">
        <v>0</v>
      </c>
      <c r="H14" s="161"/>
      <c r="I14" s="161">
        <f t="shared" si="2"/>
        <v>0</v>
      </c>
      <c r="K14" s="162">
        <f t="shared" si="1"/>
        <v>0</v>
      </c>
      <c r="M14" s="161">
        <v>0</v>
      </c>
      <c r="N14" s="161"/>
      <c r="O14" s="161">
        <v>0</v>
      </c>
      <c r="P14" s="161"/>
      <c r="Q14" s="161">
        <v>-36432947575</v>
      </c>
      <c r="R14" s="161"/>
      <c r="S14" s="161">
        <f t="shared" si="0"/>
        <v>-36432947575</v>
      </c>
      <c r="U14" s="162">
        <f>S14/'جمع درآمدها'!$E$13</f>
        <v>0.94211898466504362</v>
      </c>
      <c r="W14" s="163"/>
      <c r="X14" s="163"/>
      <c r="Y14" s="153"/>
    </row>
    <row r="15" spans="1:25" s="160" customFormat="1" ht="51" customHeight="1" x14ac:dyDescent="1.05">
      <c r="A15" s="159" t="s">
        <v>94</v>
      </c>
      <c r="C15" s="161">
        <v>0</v>
      </c>
      <c r="D15" s="161"/>
      <c r="E15" s="161">
        <v>-10497168000</v>
      </c>
      <c r="F15" s="161"/>
      <c r="G15" s="161">
        <v>0</v>
      </c>
      <c r="H15" s="161"/>
      <c r="I15" s="161">
        <f t="shared" si="2"/>
        <v>-10497168000</v>
      </c>
      <c r="K15" s="162">
        <f t="shared" si="1"/>
        <v>3.7731776675926122E-2</v>
      </c>
      <c r="M15" s="161">
        <v>10152317881</v>
      </c>
      <c r="N15" s="161"/>
      <c r="O15" s="161">
        <v>-8707878195</v>
      </c>
      <c r="P15" s="161"/>
      <c r="Q15" s="161">
        <v>1304154978</v>
      </c>
      <c r="R15" s="161"/>
      <c r="S15" s="161">
        <f t="shared" si="0"/>
        <v>2748594664</v>
      </c>
      <c r="U15" s="162">
        <f>S15/'جمع درآمدها'!$E$13</f>
        <v>-7.107586364712179E-2</v>
      </c>
      <c r="W15" s="163"/>
      <c r="X15" s="163"/>
      <c r="Y15" s="153"/>
    </row>
    <row r="16" spans="1:25" s="160" customFormat="1" ht="51" customHeight="1" x14ac:dyDescent="1.05">
      <c r="A16" s="159" t="s">
        <v>89</v>
      </c>
      <c r="C16" s="161">
        <v>0</v>
      </c>
      <c r="D16" s="161"/>
      <c r="E16" s="161">
        <v>-1938397500</v>
      </c>
      <c r="F16" s="161"/>
      <c r="G16" s="161">
        <v>0</v>
      </c>
      <c r="H16" s="161"/>
      <c r="I16" s="161">
        <f t="shared" si="2"/>
        <v>-1938397500</v>
      </c>
      <c r="K16" s="162">
        <f t="shared" si="1"/>
        <v>6.967515579361358E-3</v>
      </c>
      <c r="M16" s="161">
        <v>0</v>
      </c>
      <c r="N16" s="161"/>
      <c r="O16" s="161">
        <v>17915996832</v>
      </c>
      <c r="P16" s="161"/>
      <c r="Q16" s="161">
        <v>-2147651792</v>
      </c>
      <c r="R16" s="161"/>
      <c r="S16" s="161">
        <f t="shared" si="0"/>
        <v>15768345040</v>
      </c>
      <c r="U16" s="162">
        <f>S16/'جمع درآمدها'!$E$13</f>
        <v>-0.40775337181685267</v>
      </c>
      <c r="W16" s="163"/>
      <c r="X16" s="163"/>
      <c r="Y16" s="153"/>
    </row>
    <row r="17" spans="1:25" s="160" customFormat="1" ht="51" customHeight="1" x14ac:dyDescent="1.05">
      <c r="A17" s="159" t="s">
        <v>107</v>
      </c>
      <c r="C17" s="161">
        <v>0</v>
      </c>
      <c r="D17" s="161"/>
      <c r="E17" s="161">
        <v>-9121402800</v>
      </c>
      <c r="F17" s="161"/>
      <c r="G17" s="161">
        <v>0</v>
      </c>
      <c r="H17" s="161"/>
      <c r="I17" s="161">
        <f t="shared" si="2"/>
        <v>-9121402800</v>
      </c>
      <c r="K17" s="162">
        <f t="shared" si="1"/>
        <v>3.2786627157035807E-2</v>
      </c>
      <c r="M17" s="161">
        <v>31160231135</v>
      </c>
      <c r="N17" s="161"/>
      <c r="O17" s="161">
        <v>39571545421</v>
      </c>
      <c r="P17" s="161"/>
      <c r="Q17" s="161">
        <v>15642054396</v>
      </c>
      <c r="R17" s="161"/>
      <c r="S17" s="161">
        <f t="shared" si="0"/>
        <v>86373830952</v>
      </c>
      <c r="U17" s="162">
        <f>S17/'جمع درآمدها'!$E$13</f>
        <v>-2.2335394563015494</v>
      </c>
      <c r="W17" s="163"/>
      <c r="X17" s="163"/>
      <c r="Y17" s="153"/>
    </row>
    <row r="18" spans="1:25" s="160" customFormat="1" ht="51" customHeight="1" x14ac:dyDescent="1.05">
      <c r="A18" s="159" t="s">
        <v>85</v>
      </c>
      <c r="C18" s="161">
        <v>0</v>
      </c>
      <c r="D18" s="161"/>
      <c r="E18" s="161">
        <v>5602212325</v>
      </c>
      <c r="F18" s="161"/>
      <c r="G18" s="161">
        <v>0</v>
      </c>
      <c r="H18" s="161"/>
      <c r="I18" s="161">
        <f t="shared" si="2"/>
        <v>5602212325</v>
      </c>
      <c r="K18" s="162">
        <f t="shared" si="1"/>
        <v>-2.0136995458015044E-2</v>
      </c>
      <c r="M18" s="161">
        <v>32900000000</v>
      </c>
      <c r="N18" s="161"/>
      <c r="O18" s="161">
        <v>-49292531768</v>
      </c>
      <c r="P18" s="161"/>
      <c r="Q18" s="161">
        <v>-31339467636</v>
      </c>
      <c r="R18" s="161"/>
      <c r="S18" s="161">
        <f t="shared" si="0"/>
        <v>-47731999404</v>
      </c>
      <c r="U18" s="162">
        <f>S18/'جمع درآمدها'!$E$13</f>
        <v>1.2343009777607583</v>
      </c>
      <c r="W18" s="163"/>
      <c r="X18" s="163"/>
      <c r="Y18" s="153"/>
    </row>
    <row r="19" spans="1:25" s="160" customFormat="1" ht="51" customHeight="1" x14ac:dyDescent="1.05">
      <c r="A19" s="159" t="s">
        <v>97</v>
      </c>
      <c r="C19" s="161">
        <v>0</v>
      </c>
      <c r="D19" s="161"/>
      <c r="E19" s="161">
        <v>7527798603</v>
      </c>
      <c r="F19" s="161"/>
      <c r="G19" s="161">
        <v>0</v>
      </c>
      <c r="H19" s="161"/>
      <c r="I19" s="161">
        <f t="shared" si="2"/>
        <v>7527798603</v>
      </c>
      <c r="K19" s="162">
        <f t="shared" si="1"/>
        <v>-2.7058461458342349E-2</v>
      </c>
      <c r="M19" s="161">
        <v>11400000000</v>
      </c>
      <c r="N19" s="161"/>
      <c r="O19" s="161">
        <v>16015694777</v>
      </c>
      <c r="P19" s="161"/>
      <c r="Q19" s="161">
        <v>815818355</v>
      </c>
      <c r="R19" s="161"/>
      <c r="S19" s="161">
        <f t="shared" si="0"/>
        <v>28231513132</v>
      </c>
      <c r="U19" s="162">
        <f>S19/'جمع درآمدها'!$E$13</f>
        <v>-0.73003822797276607</v>
      </c>
      <c r="W19" s="163"/>
      <c r="X19" s="163"/>
      <c r="Y19" s="153"/>
    </row>
    <row r="20" spans="1:25" s="160" customFormat="1" ht="51" customHeight="1" x14ac:dyDescent="1.05">
      <c r="A20" s="159" t="s">
        <v>82</v>
      </c>
      <c r="C20" s="161">
        <v>0</v>
      </c>
      <c r="D20" s="161"/>
      <c r="E20" s="161">
        <v>0</v>
      </c>
      <c r="F20" s="161"/>
      <c r="G20" s="161">
        <v>0</v>
      </c>
      <c r="H20" s="161"/>
      <c r="I20" s="161">
        <f t="shared" si="2"/>
        <v>0</v>
      </c>
      <c r="K20" s="162">
        <f t="shared" si="1"/>
        <v>0</v>
      </c>
      <c r="M20" s="161">
        <v>0</v>
      </c>
      <c r="N20" s="161"/>
      <c r="O20" s="161">
        <v>0</v>
      </c>
      <c r="P20" s="161"/>
      <c r="Q20" s="161">
        <v>-23093737578</v>
      </c>
      <c r="R20" s="161"/>
      <c r="S20" s="161">
        <f t="shared" si="0"/>
        <v>-23093737578</v>
      </c>
      <c r="U20" s="162">
        <f>S20/'جمع درآمدها'!$E$13</f>
        <v>0.59718057547547532</v>
      </c>
      <c r="W20" s="163"/>
      <c r="X20" s="163"/>
      <c r="Y20" s="153"/>
    </row>
    <row r="21" spans="1:25" s="160" customFormat="1" ht="51" customHeight="1" x14ac:dyDescent="1.05">
      <c r="A21" s="159" t="s">
        <v>108</v>
      </c>
      <c r="C21" s="161">
        <v>0</v>
      </c>
      <c r="D21" s="161"/>
      <c r="E21" s="161">
        <v>-25783171875</v>
      </c>
      <c r="F21" s="161"/>
      <c r="G21" s="161">
        <v>0</v>
      </c>
      <c r="H21" s="161"/>
      <c r="I21" s="161">
        <f t="shared" si="2"/>
        <v>-25783171875</v>
      </c>
      <c r="K21" s="162">
        <f t="shared" si="1"/>
        <v>9.2676889917787289E-2</v>
      </c>
      <c r="M21" s="161">
        <v>0</v>
      </c>
      <c r="N21" s="161"/>
      <c r="O21" s="161">
        <v>10324200966</v>
      </c>
      <c r="P21" s="161"/>
      <c r="Q21" s="161">
        <v>558786604</v>
      </c>
      <c r="R21" s="161"/>
      <c r="S21" s="161">
        <f t="shared" si="0"/>
        <v>10882987570</v>
      </c>
      <c r="U21" s="162">
        <f>S21/'جمع درآمدها'!$E$13</f>
        <v>-0.28142299435048357</v>
      </c>
      <c r="W21" s="163"/>
      <c r="X21" s="163"/>
      <c r="Y21" s="153"/>
    </row>
    <row r="22" spans="1:25" s="160" customFormat="1" ht="51" customHeight="1" x14ac:dyDescent="1.05">
      <c r="A22" s="159" t="s">
        <v>116</v>
      </c>
      <c r="C22" s="161">
        <v>0</v>
      </c>
      <c r="D22" s="161"/>
      <c r="E22" s="161">
        <v>0</v>
      </c>
      <c r="F22" s="161"/>
      <c r="G22" s="161">
        <v>0</v>
      </c>
      <c r="H22" s="161"/>
      <c r="I22" s="161">
        <f t="shared" si="2"/>
        <v>0</v>
      </c>
      <c r="K22" s="162">
        <f t="shared" si="1"/>
        <v>0</v>
      </c>
      <c r="M22" s="161">
        <v>0</v>
      </c>
      <c r="N22" s="161"/>
      <c r="O22" s="161">
        <v>0</v>
      </c>
      <c r="P22" s="161"/>
      <c r="Q22" s="161">
        <v>6919838686</v>
      </c>
      <c r="R22" s="161"/>
      <c r="S22" s="161">
        <f t="shared" si="0"/>
        <v>6919838686</v>
      </c>
      <c r="U22" s="162">
        <f>S22/'جمع درآمدها'!$E$13</f>
        <v>-0.1789399933529866</v>
      </c>
      <c r="W22" s="163"/>
      <c r="X22" s="163"/>
      <c r="Y22" s="153"/>
    </row>
    <row r="23" spans="1:25" s="160" customFormat="1" ht="51" customHeight="1" x14ac:dyDescent="1.05">
      <c r="A23" s="159" t="s">
        <v>117</v>
      </c>
      <c r="C23" s="161">
        <v>0</v>
      </c>
      <c r="D23" s="161"/>
      <c r="E23" s="161">
        <v>718418969</v>
      </c>
      <c r="F23" s="161"/>
      <c r="G23" s="161">
        <v>0</v>
      </c>
      <c r="H23" s="161"/>
      <c r="I23" s="161">
        <f t="shared" si="2"/>
        <v>718418969</v>
      </c>
      <c r="K23" s="162">
        <f t="shared" si="1"/>
        <v>-2.5823368834391419E-3</v>
      </c>
      <c r="M23" s="161">
        <v>7393652937</v>
      </c>
      <c r="N23" s="161"/>
      <c r="O23" s="161">
        <v>-12898820753</v>
      </c>
      <c r="P23" s="161"/>
      <c r="Q23" s="161">
        <v>8276311366</v>
      </c>
      <c r="R23" s="161"/>
      <c r="S23" s="161">
        <f t="shared" si="0"/>
        <v>2771143550</v>
      </c>
      <c r="U23" s="162">
        <f>S23/'جمع درآمدها'!$E$13</f>
        <v>-7.1658954914714565E-2</v>
      </c>
      <c r="W23" s="163"/>
      <c r="X23" s="163"/>
      <c r="Y23" s="153"/>
    </row>
    <row r="24" spans="1:25" s="160" customFormat="1" ht="51" customHeight="1" x14ac:dyDescent="1.05">
      <c r="A24" s="159" t="s">
        <v>87</v>
      </c>
      <c r="C24" s="161">
        <v>0</v>
      </c>
      <c r="D24" s="161"/>
      <c r="E24" s="161">
        <v>-31193343057</v>
      </c>
      <c r="F24" s="161"/>
      <c r="G24" s="161">
        <v>0</v>
      </c>
      <c r="H24" s="161"/>
      <c r="I24" s="161">
        <f t="shared" si="2"/>
        <v>-31193343057</v>
      </c>
      <c r="K24" s="162">
        <f t="shared" si="1"/>
        <v>0.1121235988604045</v>
      </c>
      <c r="M24" s="161">
        <v>0</v>
      </c>
      <c r="N24" s="161"/>
      <c r="O24" s="161">
        <v>-33960140356</v>
      </c>
      <c r="P24" s="161"/>
      <c r="Q24" s="161">
        <v>650256949</v>
      </c>
      <c r="R24" s="161"/>
      <c r="S24" s="161">
        <f t="shared" si="0"/>
        <v>-33309883407</v>
      </c>
      <c r="U24" s="162">
        <f>S24/'جمع درآمدها'!$E$13</f>
        <v>0.86135972034960506</v>
      </c>
      <c r="W24" s="163"/>
      <c r="X24" s="163"/>
      <c r="Y24" s="153"/>
    </row>
    <row r="25" spans="1:25" s="160" customFormat="1" ht="51" customHeight="1" x14ac:dyDescent="1.05">
      <c r="A25" s="159" t="s">
        <v>103</v>
      </c>
      <c r="C25" s="161">
        <v>0</v>
      </c>
      <c r="D25" s="161"/>
      <c r="E25" s="161">
        <v>0</v>
      </c>
      <c r="F25" s="161"/>
      <c r="G25" s="161">
        <v>0</v>
      </c>
      <c r="H25" s="161"/>
      <c r="I25" s="161">
        <f t="shared" si="2"/>
        <v>0</v>
      </c>
      <c r="K25" s="162">
        <f t="shared" si="1"/>
        <v>0</v>
      </c>
      <c r="M25" s="161">
        <v>0</v>
      </c>
      <c r="N25" s="161"/>
      <c r="O25" s="161">
        <v>0</v>
      </c>
      <c r="P25" s="161"/>
      <c r="Q25" s="161">
        <v>4732905526</v>
      </c>
      <c r="R25" s="161"/>
      <c r="S25" s="161">
        <f t="shared" si="0"/>
        <v>4732905526</v>
      </c>
      <c r="U25" s="162">
        <f>S25/'جمع درآمدها'!$E$13</f>
        <v>-0.12238812518508377</v>
      </c>
      <c r="W25" s="163"/>
      <c r="X25" s="163"/>
      <c r="Y25" s="153"/>
    </row>
    <row r="26" spans="1:25" s="160" customFormat="1" ht="51" customHeight="1" x14ac:dyDescent="1.05">
      <c r="A26" s="159" t="s">
        <v>123</v>
      </c>
      <c r="C26" s="161">
        <v>0</v>
      </c>
      <c r="D26" s="161"/>
      <c r="E26" s="161">
        <v>-4976035721</v>
      </c>
      <c r="F26" s="161"/>
      <c r="G26" s="161">
        <v>0</v>
      </c>
      <c r="H26" s="161"/>
      <c r="I26" s="161">
        <f t="shared" si="2"/>
        <v>-4976035721</v>
      </c>
      <c r="K26" s="162">
        <f t="shared" si="1"/>
        <v>1.7886221174720936E-2</v>
      </c>
      <c r="M26" s="161">
        <v>4381000000</v>
      </c>
      <c r="N26" s="161"/>
      <c r="O26" s="161">
        <v>-14725315353</v>
      </c>
      <c r="P26" s="161"/>
      <c r="Q26" s="161">
        <v>-9584104</v>
      </c>
      <c r="R26" s="161"/>
      <c r="S26" s="161">
        <f t="shared" si="0"/>
        <v>-10353899457</v>
      </c>
      <c r="U26" s="162">
        <f>S26/'جمع درآمدها'!$E$13</f>
        <v>0.2677413136467256</v>
      </c>
      <c r="W26" s="163"/>
      <c r="X26" s="163"/>
      <c r="Y26" s="153"/>
    </row>
    <row r="27" spans="1:25" s="160" customFormat="1" ht="51" customHeight="1" x14ac:dyDescent="1.05">
      <c r="A27" s="159" t="s">
        <v>118</v>
      </c>
      <c r="C27" s="161">
        <v>0</v>
      </c>
      <c r="D27" s="161"/>
      <c r="E27" s="161">
        <v>-1113336000</v>
      </c>
      <c r="F27" s="161"/>
      <c r="G27" s="161">
        <v>0</v>
      </c>
      <c r="H27" s="161"/>
      <c r="I27" s="161">
        <f t="shared" si="2"/>
        <v>-1113336000</v>
      </c>
      <c r="K27" s="162">
        <f t="shared" si="1"/>
        <v>4.0018551019921642E-3</v>
      </c>
      <c r="M27" s="161">
        <v>9400000000</v>
      </c>
      <c r="N27" s="161"/>
      <c r="O27" s="161">
        <v>-12850350976</v>
      </c>
      <c r="P27" s="161"/>
      <c r="Q27" s="161">
        <v>4942451763</v>
      </c>
      <c r="R27" s="161"/>
      <c r="S27" s="161">
        <f t="shared" si="0"/>
        <v>1492100787</v>
      </c>
      <c r="U27" s="162">
        <f>S27/'جمع درآمدها'!$E$13</f>
        <v>-3.8584209404757513E-2</v>
      </c>
      <c r="W27" s="163"/>
      <c r="X27" s="163"/>
      <c r="Y27" s="153"/>
    </row>
    <row r="28" spans="1:25" s="160" customFormat="1" ht="51" customHeight="1" x14ac:dyDescent="1.05">
      <c r="A28" s="159" t="s">
        <v>84</v>
      </c>
      <c r="C28" s="161">
        <v>0</v>
      </c>
      <c r="D28" s="161"/>
      <c r="E28" s="161">
        <v>779335200</v>
      </c>
      <c r="F28" s="161"/>
      <c r="G28" s="161">
        <v>0</v>
      </c>
      <c r="H28" s="161"/>
      <c r="I28" s="161">
        <f t="shared" si="2"/>
        <v>779335200</v>
      </c>
      <c r="K28" s="162">
        <f t="shared" si="1"/>
        <v>-2.8012985713945153E-3</v>
      </c>
      <c r="M28" s="161">
        <v>0</v>
      </c>
      <c r="N28" s="161"/>
      <c r="O28" s="161">
        <v>21288326340</v>
      </c>
      <c r="P28" s="161"/>
      <c r="Q28" s="161">
        <v>788586482</v>
      </c>
      <c r="R28" s="161"/>
      <c r="S28" s="161">
        <f t="shared" si="0"/>
        <v>22076912822</v>
      </c>
      <c r="U28" s="162">
        <f>S28/'جمع درآمدها'!$E$13</f>
        <v>-0.5708865210421098</v>
      </c>
      <c r="W28" s="163"/>
      <c r="X28" s="163"/>
      <c r="Y28" s="153"/>
    </row>
    <row r="29" spans="1:25" s="160" customFormat="1" ht="51" customHeight="1" x14ac:dyDescent="1.05">
      <c r="A29" s="159" t="s">
        <v>122</v>
      </c>
      <c r="C29" s="161">
        <v>0</v>
      </c>
      <c r="D29" s="161"/>
      <c r="E29" s="161">
        <v>-3909101625</v>
      </c>
      <c r="F29" s="161"/>
      <c r="G29" s="161">
        <v>0</v>
      </c>
      <c r="H29" s="161"/>
      <c r="I29" s="161">
        <f t="shared" si="2"/>
        <v>-3909101625</v>
      </c>
      <c r="K29" s="162">
        <f t="shared" si="1"/>
        <v>1.4051156418378738E-2</v>
      </c>
      <c r="M29" s="161">
        <v>7567635904</v>
      </c>
      <c r="N29" s="161"/>
      <c r="O29" s="161">
        <v>70673130</v>
      </c>
      <c r="P29" s="161"/>
      <c r="Q29" s="161">
        <v>2294522098</v>
      </c>
      <c r="R29" s="161"/>
      <c r="S29" s="161">
        <f t="shared" si="0"/>
        <v>9932831132</v>
      </c>
      <c r="U29" s="162">
        <f>S29/'جمع درآمدها'!$E$13</f>
        <v>-0.25685291484212763</v>
      </c>
      <c r="W29" s="163"/>
      <c r="X29" s="163"/>
      <c r="Y29" s="153"/>
    </row>
    <row r="30" spans="1:25" s="160" customFormat="1" ht="51" customHeight="1" x14ac:dyDescent="1.05">
      <c r="A30" s="159" t="s">
        <v>86</v>
      </c>
      <c r="C30" s="161">
        <v>0</v>
      </c>
      <c r="D30" s="161"/>
      <c r="E30" s="161">
        <v>-53885462400</v>
      </c>
      <c r="F30" s="161"/>
      <c r="G30" s="161">
        <v>0</v>
      </c>
      <c r="H30" s="161"/>
      <c r="I30" s="161">
        <f t="shared" si="2"/>
        <v>-53885462400</v>
      </c>
      <c r="K30" s="162">
        <f t="shared" si="1"/>
        <v>0.19368978693642075</v>
      </c>
      <c r="M30" s="161">
        <v>43712000000</v>
      </c>
      <c r="N30" s="161"/>
      <c r="O30" s="161">
        <v>-38685236519</v>
      </c>
      <c r="P30" s="161"/>
      <c r="Q30" s="161">
        <v>12552256013</v>
      </c>
      <c r="R30" s="161"/>
      <c r="S30" s="161">
        <f t="shared" si="0"/>
        <v>17579019494</v>
      </c>
      <c r="U30" s="162">
        <f>S30/'جمع درآمدها'!$E$13</f>
        <v>-0.45457557237171436</v>
      </c>
      <c r="W30" s="163"/>
      <c r="X30" s="163"/>
      <c r="Y30" s="153"/>
    </row>
    <row r="31" spans="1:25" s="160" customFormat="1" ht="51" customHeight="1" x14ac:dyDescent="1.05">
      <c r="A31" s="159" t="s">
        <v>109</v>
      </c>
      <c r="C31" s="161">
        <v>0</v>
      </c>
      <c r="D31" s="161"/>
      <c r="E31" s="161">
        <v>-1809171000</v>
      </c>
      <c r="F31" s="161"/>
      <c r="G31" s="161">
        <v>0</v>
      </c>
      <c r="H31" s="161"/>
      <c r="I31" s="161">
        <f t="shared" si="2"/>
        <v>-1809171000</v>
      </c>
      <c r="K31" s="162">
        <f t="shared" si="1"/>
        <v>6.5030145407372671E-3</v>
      </c>
      <c r="M31" s="161">
        <v>0</v>
      </c>
      <c r="N31" s="161"/>
      <c r="O31" s="161">
        <v>-9852888570</v>
      </c>
      <c r="P31" s="161"/>
      <c r="Q31" s="161">
        <v>337809981</v>
      </c>
      <c r="R31" s="161"/>
      <c r="S31" s="161">
        <f t="shared" si="0"/>
        <v>-9515078589</v>
      </c>
      <c r="U31" s="162">
        <f>S31/'جمع درآمدها'!$E$13</f>
        <v>0.24605025878905368</v>
      </c>
      <c r="W31" s="163"/>
      <c r="X31" s="163"/>
      <c r="Y31" s="153"/>
    </row>
    <row r="32" spans="1:25" s="160" customFormat="1" ht="51" customHeight="1" x14ac:dyDescent="1.05">
      <c r="A32" s="159" t="s">
        <v>110</v>
      </c>
      <c r="C32" s="161">
        <v>0</v>
      </c>
      <c r="D32" s="161"/>
      <c r="E32" s="161">
        <v>17130478830</v>
      </c>
      <c r="F32" s="161"/>
      <c r="G32" s="161">
        <v>0</v>
      </c>
      <c r="H32" s="161"/>
      <c r="I32" s="161">
        <f t="shared" si="2"/>
        <v>17130478830</v>
      </c>
      <c r="K32" s="162">
        <f t="shared" si="1"/>
        <v>-6.1575026861077214E-2</v>
      </c>
      <c r="M32" s="161">
        <v>44866126649</v>
      </c>
      <c r="N32" s="161"/>
      <c r="O32" s="161">
        <v>-99382424374</v>
      </c>
      <c r="P32" s="161"/>
      <c r="Q32" s="161">
        <v>312644220</v>
      </c>
      <c r="R32" s="161"/>
      <c r="S32" s="161">
        <f t="shared" si="0"/>
        <v>-54203653505</v>
      </c>
      <c r="U32" s="162">
        <f>S32/'جمع درآمدها'!$E$13</f>
        <v>1.4016513733933433</v>
      </c>
      <c r="W32" s="163"/>
      <c r="X32" s="163"/>
      <c r="Y32" s="153"/>
    </row>
    <row r="33" spans="1:27" s="160" customFormat="1" ht="51" customHeight="1" x14ac:dyDescent="1.05">
      <c r="A33" s="159" t="s">
        <v>125</v>
      </c>
      <c r="C33" s="161">
        <v>0</v>
      </c>
      <c r="D33" s="161"/>
      <c r="E33" s="161">
        <v>9453174420</v>
      </c>
      <c r="F33" s="161"/>
      <c r="G33" s="161">
        <v>0</v>
      </c>
      <c r="H33" s="161"/>
      <c r="I33" s="161">
        <f t="shared" si="2"/>
        <v>9453174420</v>
      </c>
      <c r="K33" s="162">
        <f t="shared" si="1"/>
        <v>-3.3979170962493643E-2</v>
      </c>
      <c r="M33" s="161">
        <v>0</v>
      </c>
      <c r="N33" s="161"/>
      <c r="O33" s="161">
        <v>-4929864249</v>
      </c>
      <c r="P33" s="161"/>
      <c r="Q33" s="161">
        <v>14261604</v>
      </c>
      <c r="R33" s="161"/>
      <c r="S33" s="161">
        <f t="shared" si="0"/>
        <v>-4915602645</v>
      </c>
      <c r="U33" s="162">
        <f>S33/'جمع درآمدها'!$E$13</f>
        <v>0.12711248694305521</v>
      </c>
      <c r="W33" s="163"/>
      <c r="X33" s="163"/>
      <c r="Y33" s="153"/>
    </row>
    <row r="34" spans="1:27" s="160" customFormat="1" ht="51" customHeight="1" x14ac:dyDescent="1.05">
      <c r="A34" s="159" t="s">
        <v>124</v>
      </c>
      <c r="C34" s="161">
        <v>0</v>
      </c>
      <c r="D34" s="161"/>
      <c r="E34" s="161">
        <v>-149107500</v>
      </c>
      <c r="F34" s="161"/>
      <c r="G34" s="161">
        <v>0</v>
      </c>
      <c r="H34" s="161"/>
      <c r="I34" s="161">
        <f t="shared" si="2"/>
        <v>-149107500</v>
      </c>
      <c r="K34" s="162">
        <f t="shared" si="1"/>
        <v>5.359627368739506E-4</v>
      </c>
      <c r="M34" s="161">
        <v>0</v>
      </c>
      <c r="N34" s="161"/>
      <c r="O34" s="161">
        <v>1379343602</v>
      </c>
      <c r="P34" s="161"/>
      <c r="Q34" s="161">
        <v>0</v>
      </c>
      <c r="R34" s="161"/>
      <c r="S34" s="161">
        <f t="shared" si="0"/>
        <v>1379343602</v>
      </c>
      <c r="U34" s="162">
        <f>S34/'جمع درآمدها'!$E$13</f>
        <v>-3.5668423235461037E-2</v>
      </c>
      <c r="W34" s="163"/>
      <c r="X34" s="163"/>
      <c r="Y34" s="153"/>
    </row>
    <row r="35" spans="1:27" s="160" customFormat="1" ht="51" customHeight="1" x14ac:dyDescent="1.05">
      <c r="A35" s="159" t="s">
        <v>121</v>
      </c>
      <c r="C35" s="161">
        <v>0</v>
      </c>
      <c r="D35" s="161"/>
      <c r="E35" s="161">
        <v>-22428841469</v>
      </c>
      <c r="F35" s="161"/>
      <c r="G35" s="161">
        <v>0</v>
      </c>
      <c r="H35" s="161"/>
      <c r="I35" s="161">
        <f t="shared" si="2"/>
        <v>-22428841469</v>
      </c>
      <c r="K35" s="162">
        <f t="shared" si="1"/>
        <v>8.0619843124170143E-2</v>
      </c>
      <c r="M35" s="161">
        <v>22784278351</v>
      </c>
      <c r="N35" s="161"/>
      <c r="O35" s="161">
        <v>-34705518508</v>
      </c>
      <c r="P35" s="161"/>
      <c r="Q35" s="161">
        <v>-16760202</v>
      </c>
      <c r="R35" s="161"/>
      <c r="S35" s="161">
        <f t="shared" si="0"/>
        <v>-11938000359</v>
      </c>
      <c r="U35" s="162">
        <f>S35/'جمع درآمدها'!$E$13</f>
        <v>0.3087045524932937</v>
      </c>
      <c r="W35" s="163"/>
      <c r="X35" s="163"/>
      <c r="Y35" s="153"/>
    </row>
    <row r="36" spans="1:27" s="160" customFormat="1" ht="51" customHeight="1" x14ac:dyDescent="1.05">
      <c r="A36" s="159" t="s">
        <v>113</v>
      </c>
      <c r="C36" s="161">
        <v>0</v>
      </c>
      <c r="D36" s="161"/>
      <c r="E36" s="161">
        <v>0</v>
      </c>
      <c r="F36" s="161"/>
      <c r="G36" s="161">
        <v>0</v>
      </c>
      <c r="H36" s="161"/>
      <c r="I36" s="161">
        <f t="shared" si="2"/>
        <v>0</v>
      </c>
      <c r="K36" s="162">
        <f t="shared" si="1"/>
        <v>0</v>
      </c>
      <c r="M36" s="161">
        <v>0</v>
      </c>
      <c r="N36" s="161"/>
      <c r="O36" s="161">
        <v>0</v>
      </c>
      <c r="P36" s="161"/>
      <c r="Q36" s="161">
        <v>0</v>
      </c>
      <c r="R36" s="161"/>
      <c r="S36" s="161">
        <f t="shared" si="0"/>
        <v>0</v>
      </c>
      <c r="U36" s="162">
        <f>S36/'جمع درآمدها'!$E$13</f>
        <v>0</v>
      </c>
      <c r="W36" s="163"/>
      <c r="X36" s="163"/>
      <c r="Y36" s="153"/>
    </row>
    <row r="37" spans="1:27" s="160" customFormat="1" ht="51" customHeight="1" x14ac:dyDescent="1.05">
      <c r="A37" s="159" t="s">
        <v>132</v>
      </c>
      <c r="C37" s="161">
        <v>0</v>
      </c>
      <c r="D37" s="161"/>
      <c r="E37" s="161">
        <v>370607389</v>
      </c>
      <c r="F37" s="161"/>
      <c r="G37" s="161">
        <v>0</v>
      </c>
      <c r="H37" s="161"/>
      <c r="I37" s="161">
        <f t="shared" si="2"/>
        <v>370607389</v>
      </c>
      <c r="K37" s="162">
        <f t="shared" si="1"/>
        <v>-1.3321378905430568E-3</v>
      </c>
      <c r="M37" s="161">
        <v>0</v>
      </c>
      <c r="N37" s="161"/>
      <c r="O37" s="161">
        <v>-3461371102</v>
      </c>
      <c r="P37" s="161"/>
      <c r="Q37" s="161">
        <v>0</v>
      </c>
      <c r="R37" s="161"/>
      <c r="S37" s="161">
        <f>M37+O37+Q37</f>
        <v>-3461371102</v>
      </c>
      <c r="U37" s="162">
        <f>S37/'جمع درآمدها'!$E$13</f>
        <v>8.950753768829979E-2</v>
      </c>
      <c r="W37" s="163"/>
      <c r="X37" s="163"/>
      <c r="Y37" s="153"/>
    </row>
    <row r="38" spans="1:27" s="153" customFormat="1" ht="51" customHeight="1" thickBot="1" x14ac:dyDescent="1.1000000000000001">
      <c r="C38" s="164">
        <f>SUM(C10:C37)</f>
        <v>0</v>
      </c>
      <c r="E38" s="164">
        <f>SUM(E10:E37)</f>
        <v>-249603451210</v>
      </c>
      <c r="G38" s="164">
        <f>SUM(G10:G37)</f>
        <v>-29940407079</v>
      </c>
      <c r="I38" s="164">
        <f>SUM(I10:I37)</f>
        <v>-279543858289</v>
      </c>
      <c r="J38" s="160"/>
      <c r="K38" s="29">
        <f>SUM(K10:K37)</f>
        <v>1.0048125772672485</v>
      </c>
      <c r="L38" s="160"/>
      <c r="M38" s="164">
        <f>SUM(M10:M37)</f>
        <v>296220514424</v>
      </c>
      <c r="O38" s="164">
        <f>SUM(O10:O37)</f>
        <v>-314493603998</v>
      </c>
      <c r="Q38" s="164">
        <f>SUM(Q10:Q37)</f>
        <v>-25636895181</v>
      </c>
      <c r="S38" s="164">
        <f>SUM(S10:S37)</f>
        <v>-43909984755</v>
      </c>
      <c r="T38" s="160"/>
      <c r="U38" s="29">
        <f>SUM(U10:U37)</f>
        <v>1.1354675645959769</v>
      </c>
      <c r="V38" s="160"/>
      <c r="AA38" s="165">
        <f>SUM(W38:Z38)</f>
        <v>0</v>
      </c>
    </row>
    <row r="39" spans="1:27" s="166" customFormat="1" ht="51" customHeight="1" thickTop="1" x14ac:dyDescent="0.25"/>
    <row r="40" spans="1:27" s="166" customFormat="1" ht="36.75" x14ac:dyDescent="0.25"/>
    <row r="41" spans="1:27" s="166" customFormat="1" ht="36.75" x14ac:dyDescent="0.25"/>
    <row r="42" spans="1:27" s="166" customFormat="1" ht="36.75" x14ac:dyDescent="0.25"/>
    <row r="43" spans="1:27" s="166" customFormat="1" ht="36.75" x14ac:dyDescent="0.25"/>
    <row r="44" spans="1:27" s="166" customFormat="1" ht="36.75" x14ac:dyDescent="0.25"/>
    <row r="45" spans="1:27" s="166" customFormat="1" ht="36.75" x14ac:dyDescent="0.25"/>
    <row r="46" spans="1:27" s="166" customFormat="1" ht="36.75" x14ac:dyDescent="0.25"/>
    <row r="47" spans="1:27" s="166" customFormat="1" ht="36.75" x14ac:dyDescent="0.25"/>
    <row r="48" spans="1:27" s="166" customFormat="1" ht="36.75" x14ac:dyDescent="0.25"/>
    <row r="49" spans="1:1" s="166" customFormat="1" ht="36.75" x14ac:dyDescent="0.25"/>
    <row r="50" spans="1:1" s="166" customFormat="1" ht="36.75" x14ac:dyDescent="0.25"/>
    <row r="51" spans="1:1" s="166" customFormat="1" ht="36.75" x14ac:dyDescent="0.25"/>
    <row r="52" spans="1:1" s="166" customFormat="1" ht="36.75" x14ac:dyDescent="0.25"/>
    <row r="53" spans="1:1" s="166" customFormat="1" ht="36.75" x14ac:dyDescent="0.25"/>
    <row r="54" spans="1:1" s="166" customFormat="1" ht="36.75" x14ac:dyDescent="0.25"/>
    <row r="55" spans="1:1" s="166" customFormat="1" ht="36.75" x14ac:dyDescent="0.25"/>
    <row r="56" spans="1:1" s="166" customFormat="1" ht="36.75" x14ac:dyDescent="0.25"/>
    <row r="57" spans="1:1" s="166" customFormat="1" ht="36.75" x14ac:dyDescent="0.25"/>
    <row r="58" spans="1:1" s="166" customFormat="1" ht="36.75" x14ac:dyDescent="0.25"/>
    <row r="59" spans="1:1" ht="36.75" x14ac:dyDescent="0.65">
      <c r="A59" s="166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G5" sqref="G5"/>
    </sheetView>
  </sheetViews>
  <sheetFormatPr defaultColWidth="9.140625" defaultRowHeight="27.75" x14ac:dyDescent="0.6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 x14ac:dyDescent="0.65">
      <c r="A2" s="245" t="s">
        <v>66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18" ht="30" x14ac:dyDescent="0.65">
      <c r="A3" s="245" t="str">
        <f>'سرمایه‌گذاری در سهام '!A3:U3</f>
        <v>صورت وضعیت درآمدها</v>
      </c>
      <c r="B3" s="245"/>
      <c r="C3" s="245" t="s">
        <v>28</v>
      </c>
      <c r="D3" s="245" t="s">
        <v>28</v>
      </c>
      <c r="E3" s="245" t="s">
        <v>28</v>
      </c>
      <c r="F3" s="245" t="s">
        <v>28</v>
      </c>
      <c r="G3" s="245" t="s">
        <v>28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8" ht="30" x14ac:dyDescent="0.65">
      <c r="A4" s="245" t="str">
        <f>'سرمایه‌گذاری در سهام '!A4:U4</f>
        <v>برای ماه منتهی به 1402/05/31</v>
      </c>
      <c r="B4" s="245"/>
      <c r="C4" s="245">
        <f>'سرمایه‌گذاری در سهام '!A4:U4</f>
        <v>0</v>
      </c>
      <c r="D4" s="245" t="s">
        <v>59</v>
      </c>
      <c r="E4" s="245" t="s">
        <v>59</v>
      </c>
      <c r="F4" s="245" t="s">
        <v>59</v>
      </c>
      <c r="G4" s="245" t="s">
        <v>59</v>
      </c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8" ht="30" x14ac:dyDescent="0.6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 x14ac:dyDescent="0.65">
      <c r="A6" s="246" t="s">
        <v>80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</row>
    <row r="7" spans="1:18" ht="32.25" x14ac:dyDescent="0.6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 x14ac:dyDescent="0.65">
      <c r="A8" s="245" t="s">
        <v>32</v>
      </c>
      <c r="C8" s="245" t="str">
        <f>'درآمد ناشی از فروش '!C7</f>
        <v>طی مرداد ماه</v>
      </c>
      <c r="D8" s="245" t="s">
        <v>30</v>
      </c>
      <c r="E8" s="245" t="s">
        <v>30</v>
      </c>
      <c r="F8" s="245" t="s">
        <v>30</v>
      </c>
      <c r="G8" s="245" t="s">
        <v>30</v>
      </c>
      <c r="H8" s="245" t="s">
        <v>30</v>
      </c>
      <c r="I8" s="245" t="s">
        <v>30</v>
      </c>
      <c r="K8" s="245" t="str">
        <f>'درآمد ناشی از فروش '!K7</f>
        <v>از ابتدای سال مالی تا پایان مرداد ماه</v>
      </c>
      <c r="L8" s="245" t="s">
        <v>31</v>
      </c>
      <c r="M8" s="245" t="s">
        <v>31</v>
      </c>
      <c r="N8" s="245" t="s">
        <v>31</v>
      </c>
      <c r="O8" s="245" t="s">
        <v>31</v>
      </c>
      <c r="P8" s="245" t="s">
        <v>31</v>
      </c>
      <c r="Q8" s="245" t="s">
        <v>31</v>
      </c>
    </row>
    <row r="9" spans="1:18" ht="90.75" thickBot="1" x14ac:dyDescent="0.7">
      <c r="A9" s="245" t="s">
        <v>32</v>
      </c>
      <c r="C9" s="7" t="s">
        <v>60</v>
      </c>
      <c r="D9" s="8"/>
      <c r="E9" s="7" t="s">
        <v>49</v>
      </c>
      <c r="F9" s="8"/>
      <c r="G9" s="7" t="s">
        <v>50</v>
      </c>
      <c r="H9" s="8"/>
      <c r="I9" s="7" t="s">
        <v>61</v>
      </c>
      <c r="J9" s="8"/>
      <c r="K9" s="7" t="s">
        <v>60</v>
      </c>
      <c r="L9" s="8"/>
      <c r="M9" s="7" t="s">
        <v>49</v>
      </c>
      <c r="N9" s="8"/>
      <c r="O9" s="7" t="s">
        <v>50</v>
      </c>
      <c r="P9" s="8"/>
      <c r="Q9" s="7" t="s">
        <v>61</v>
      </c>
    </row>
    <row r="10" spans="1:18" ht="30" x14ac:dyDescent="0.75">
      <c r="A10" s="3" t="s">
        <v>143</v>
      </c>
      <c r="B10" s="1"/>
      <c r="C10" s="21">
        <v>0</v>
      </c>
      <c r="D10" s="26"/>
      <c r="E10" s="21">
        <v>-50090918</v>
      </c>
      <c r="F10" s="21"/>
      <c r="G10" s="21">
        <v>0</v>
      </c>
      <c r="H10" s="21"/>
      <c r="I10" s="21">
        <f>C10+E10+G10</f>
        <v>-50090918</v>
      </c>
      <c r="J10" s="21"/>
      <c r="K10" s="21">
        <v>0</v>
      </c>
      <c r="L10" s="21"/>
      <c r="M10" s="21">
        <v>78197131</v>
      </c>
      <c r="N10" s="21"/>
      <c r="O10" s="21">
        <v>0</v>
      </c>
      <c r="P10" s="21"/>
      <c r="Q10" s="21">
        <f>K10+M10+O10</f>
        <v>78197131</v>
      </c>
    </row>
    <row r="11" spans="1:18" ht="36" customHeight="1" x14ac:dyDescent="0.75">
      <c r="A11" s="3" t="s">
        <v>144</v>
      </c>
      <c r="B11" s="1"/>
      <c r="C11" s="21">
        <v>0</v>
      </c>
      <c r="D11" s="26"/>
      <c r="E11" s="21">
        <v>-79655559</v>
      </c>
      <c r="F11" s="21"/>
      <c r="G11" s="21">
        <v>0</v>
      </c>
      <c r="H11" s="21"/>
      <c r="I11" s="21">
        <f>C11+E11+G11</f>
        <v>-79655559</v>
      </c>
      <c r="J11" s="21"/>
      <c r="K11" s="21">
        <v>0</v>
      </c>
      <c r="L11" s="21"/>
      <c r="M11" s="21">
        <v>-15802917</v>
      </c>
      <c r="N11" s="21"/>
      <c r="O11" s="21">
        <v>0</v>
      </c>
      <c r="P11" s="21"/>
      <c r="Q11" s="21">
        <f>K11+M11+O11</f>
        <v>-15802917</v>
      </c>
    </row>
    <row r="12" spans="1:18" ht="28.5" thickBot="1" x14ac:dyDescent="0.7">
      <c r="C12" s="60">
        <f>SUM(C10:C11)</f>
        <v>0</v>
      </c>
      <c r="D12" s="26"/>
      <c r="E12" s="60">
        <f t="shared" ref="E12:Q12" si="0">SUM(E10:E11)</f>
        <v>-129746477</v>
      </c>
      <c r="F12" s="21"/>
      <c r="G12" s="60">
        <f t="shared" si="0"/>
        <v>0</v>
      </c>
      <c r="H12" s="21"/>
      <c r="I12" s="60">
        <f t="shared" si="0"/>
        <v>-129746477</v>
      </c>
      <c r="J12" s="21"/>
      <c r="K12" s="60">
        <f t="shared" si="0"/>
        <v>0</v>
      </c>
      <c r="L12" s="21"/>
      <c r="M12" s="60">
        <f t="shared" si="0"/>
        <v>62394214</v>
      </c>
      <c r="N12" s="21"/>
      <c r="O12" s="60">
        <f t="shared" si="0"/>
        <v>0</v>
      </c>
      <c r="P12" s="21"/>
      <c r="Q12" s="60">
        <f t="shared" si="0"/>
        <v>62394214</v>
      </c>
      <c r="R12" s="9">
        <f t="shared" ref="R12" si="1">SUM(R11:R11)</f>
        <v>0</v>
      </c>
    </row>
    <row r="13" spans="1:18" ht="28.5" thickTop="1" x14ac:dyDescent="0.65">
      <c r="D13" s="26"/>
      <c r="F13" s="21"/>
      <c r="H13" s="21"/>
      <c r="J13" s="21"/>
      <c r="L13" s="21"/>
      <c r="N13" s="21"/>
      <c r="P13" s="21"/>
    </row>
    <row r="14" spans="1:18" x14ac:dyDescent="0.65">
      <c r="F14" s="21"/>
      <c r="M14" s="13"/>
      <c r="P14" s="21"/>
    </row>
    <row r="15" spans="1:18" x14ac:dyDescent="0.65">
      <c r="I15" s="21"/>
      <c r="M15" s="13"/>
      <c r="Q15" s="21"/>
    </row>
    <row r="16" spans="1:18" x14ac:dyDescent="0.65">
      <c r="I16" s="207"/>
      <c r="M16" s="13"/>
      <c r="Q16" s="207"/>
    </row>
    <row r="17" spans="13:13" x14ac:dyDescent="0.65">
      <c r="M17" s="13"/>
    </row>
    <row r="18" spans="13:13" x14ac:dyDescent="0.65">
      <c r="M18" s="13"/>
    </row>
    <row r="19" spans="13:13" x14ac:dyDescent="0.65">
      <c r="M19" s="13"/>
    </row>
    <row r="20" spans="13:13" x14ac:dyDescent="0.65">
      <c r="M20" s="13"/>
    </row>
    <row r="21" spans="13:13" x14ac:dyDescent="0.65">
      <c r="M21" s="13"/>
    </row>
    <row r="22" spans="13:13" x14ac:dyDescent="0.65">
      <c r="M22" s="13"/>
    </row>
    <row r="23" spans="13:13" x14ac:dyDescent="0.65">
      <c r="M23" s="13"/>
    </row>
    <row r="24" spans="13:13" x14ac:dyDescent="0.65">
      <c r="M24" s="13"/>
    </row>
    <row r="25" spans="13:13" x14ac:dyDescent="0.65">
      <c r="M25" s="13"/>
    </row>
    <row r="26" spans="13:13" x14ac:dyDescent="0.65">
      <c r="M26" s="13"/>
    </row>
    <row r="27" spans="13:13" x14ac:dyDescent="0.65">
      <c r="M27" s="13"/>
    </row>
    <row r="28" spans="13:13" x14ac:dyDescent="0.65">
      <c r="M28" s="13"/>
    </row>
    <row r="29" spans="13:13" x14ac:dyDescent="0.65">
      <c r="M29" s="13"/>
    </row>
    <row r="30" spans="13:13" x14ac:dyDescent="0.65">
      <c r="M30" s="13"/>
    </row>
    <row r="31" spans="13:13" x14ac:dyDescent="0.65">
      <c r="M31" s="13"/>
    </row>
    <row r="32" spans="13:13" x14ac:dyDescent="0.65">
      <c r="M32" s="13"/>
    </row>
    <row r="33" spans="13:13" x14ac:dyDescent="0.65">
      <c r="M33" s="13"/>
    </row>
    <row r="34" spans="13:13" x14ac:dyDescent="0.65">
      <c r="M34" s="13"/>
    </row>
    <row r="35" spans="13:13" x14ac:dyDescent="0.65">
      <c r="M35" s="13"/>
    </row>
    <row r="36" spans="13:13" x14ac:dyDescent="0.65">
      <c r="M36" s="13"/>
    </row>
    <row r="37" spans="13:13" x14ac:dyDescent="0.65">
      <c r="M37" s="13"/>
    </row>
    <row r="38" spans="13:13" x14ac:dyDescent="0.65">
      <c r="M38" s="13"/>
    </row>
    <row r="39" spans="13:13" x14ac:dyDescent="0.65">
      <c r="M39" s="13"/>
    </row>
    <row r="40" spans="13:13" x14ac:dyDescent="0.65">
      <c r="M40" s="13"/>
    </row>
    <row r="41" spans="13:13" x14ac:dyDescent="0.65">
      <c r="M41" s="13"/>
    </row>
    <row r="42" spans="13:13" x14ac:dyDescent="0.65">
      <c r="M42" s="13"/>
    </row>
    <row r="43" spans="13:13" x14ac:dyDescent="0.65">
      <c r="M43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zoomScaleNormal="100" zoomScaleSheetLayoutView="100" workbookViewId="0">
      <selection activeCell="E5" sqref="E5"/>
    </sheetView>
  </sheetViews>
  <sheetFormatPr defaultColWidth="9.140625" defaultRowHeight="22.5" x14ac:dyDescent="0.55000000000000004"/>
  <cols>
    <col min="1" max="1" width="26.140625" style="77" bestFit="1" customWidth="1"/>
    <col min="2" max="2" width="1" style="77" customWidth="1"/>
    <col min="3" max="3" width="31" style="77" bestFit="1" customWidth="1"/>
    <col min="4" max="4" width="1" style="77" customWidth="1"/>
    <col min="5" max="5" width="32.5703125" style="77" bestFit="1" customWidth="1"/>
    <col min="6" max="6" width="1" style="77" customWidth="1"/>
    <col min="7" max="7" width="10" style="78" customWidth="1"/>
    <col min="8" max="8" width="1" style="77" customWidth="1"/>
    <col min="9" max="9" width="32.5703125" style="77" bestFit="1" customWidth="1"/>
    <col min="10" max="10" width="1" style="77" customWidth="1"/>
    <col min="11" max="11" width="10.28515625" style="78" customWidth="1"/>
    <col min="12" max="12" width="1" style="77" customWidth="1"/>
    <col min="13" max="13" width="9.140625" style="77" customWidth="1"/>
    <col min="14" max="16384" width="9.140625" style="77"/>
  </cols>
  <sheetData>
    <row r="2" spans="1:16" ht="24" x14ac:dyDescent="0.55000000000000004">
      <c r="A2" s="247" t="s">
        <v>66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6" ht="24" x14ac:dyDescent="0.55000000000000004">
      <c r="A3" s="247" t="str">
        <f>'سرمایه‌گذاری در اوراق بهادار '!A3:Q3</f>
        <v>صورت وضعیت درآمدها</v>
      </c>
      <c r="B3" s="247" t="s">
        <v>28</v>
      </c>
      <c r="C3" s="247" t="s">
        <v>28</v>
      </c>
      <c r="D3" s="247" t="s">
        <v>28</v>
      </c>
      <c r="E3" s="247" t="s">
        <v>28</v>
      </c>
      <c r="F3" s="247" t="s">
        <v>28</v>
      </c>
      <c r="G3" s="247"/>
      <c r="H3" s="247"/>
      <c r="I3" s="247"/>
      <c r="J3" s="247"/>
      <c r="K3" s="247"/>
      <c r="L3" s="247"/>
      <c r="M3" s="247"/>
    </row>
    <row r="4" spans="1:16" ht="26.25" x14ac:dyDescent="0.6">
      <c r="A4" s="224" t="str">
        <f>'سرمایه‌گذاری در اوراق بهادار '!A4:Q4</f>
        <v>برای ماه منتهی به 1402/05/31</v>
      </c>
      <c r="B4" s="224" t="s">
        <v>93</v>
      </c>
      <c r="C4" s="224" t="s">
        <v>1</v>
      </c>
      <c r="D4" s="224" t="s">
        <v>1</v>
      </c>
      <c r="E4" s="224" t="s">
        <v>1</v>
      </c>
      <c r="F4" s="224" t="s">
        <v>1</v>
      </c>
      <c r="G4" s="224"/>
      <c r="H4" s="224"/>
      <c r="I4" s="224"/>
      <c r="J4" s="224"/>
      <c r="K4" s="224"/>
      <c r="L4" s="224"/>
      <c r="M4" s="224"/>
      <c r="N4" s="45"/>
    </row>
    <row r="5" spans="1:16" ht="24" x14ac:dyDescent="0.55000000000000004">
      <c r="B5" s="94"/>
      <c r="C5" s="94"/>
      <c r="D5" s="94"/>
      <c r="E5" s="94"/>
      <c r="F5" s="94"/>
      <c r="G5" s="94"/>
      <c r="H5" s="94"/>
      <c r="I5" s="94"/>
    </row>
    <row r="6" spans="1:16" ht="28.5" x14ac:dyDescent="0.55000000000000004">
      <c r="A6" s="228" t="s">
        <v>79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6" ht="28.5" x14ac:dyDescent="0.55000000000000004">
      <c r="A7" s="14"/>
      <c r="B7" s="14"/>
      <c r="C7" s="14"/>
      <c r="D7" s="14"/>
      <c r="E7" s="14"/>
      <c r="F7" s="14"/>
      <c r="G7" s="79"/>
      <c r="H7" s="14"/>
      <c r="I7" s="14"/>
      <c r="J7" s="14"/>
      <c r="K7" s="79"/>
      <c r="L7" s="14"/>
    </row>
    <row r="8" spans="1:16" ht="24.75" thickBot="1" x14ac:dyDescent="0.6">
      <c r="A8" s="248" t="s">
        <v>52</v>
      </c>
      <c r="B8" s="248" t="s">
        <v>52</v>
      </c>
      <c r="C8" s="248" t="s">
        <v>52</v>
      </c>
      <c r="E8" s="248" t="str">
        <f>'درآمد ناشی از فروش '!C7</f>
        <v>طی مرداد ماه</v>
      </c>
      <c r="F8" s="248" t="s">
        <v>30</v>
      </c>
      <c r="G8" s="248" t="s">
        <v>30</v>
      </c>
      <c r="I8" s="248" t="str">
        <f>'درآمد ناشی از فروش '!K7</f>
        <v>از ابتدای سال مالی تا پایان مرداد ماه</v>
      </c>
      <c r="J8" s="248" t="s">
        <v>31</v>
      </c>
      <c r="K8" s="248" t="s">
        <v>31</v>
      </c>
    </row>
    <row r="9" spans="1:16" ht="48" thickBot="1" x14ac:dyDescent="0.6">
      <c r="A9" s="80" t="s">
        <v>53</v>
      </c>
      <c r="C9" s="80" t="s">
        <v>18</v>
      </c>
      <c r="E9" s="80" t="s">
        <v>54</v>
      </c>
      <c r="G9" s="81" t="s">
        <v>55</v>
      </c>
      <c r="I9" s="80" t="s">
        <v>54</v>
      </c>
      <c r="K9" s="81" t="s">
        <v>55</v>
      </c>
    </row>
    <row r="10" spans="1:16" ht="24.75" x14ac:dyDescent="0.6">
      <c r="A10" s="54" t="s">
        <v>25</v>
      </c>
      <c r="B10" s="54"/>
      <c r="C10" s="54" t="s">
        <v>26</v>
      </c>
      <c r="D10" s="54"/>
      <c r="E10" s="54">
        <v>2255</v>
      </c>
      <c r="F10" s="82"/>
      <c r="G10" s="30">
        <f>E10/$E$15</f>
        <v>8.2244047697375279E-6</v>
      </c>
      <c r="H10" s="82"/>
      <c r="I10" s="54">
        <v>13173</v>
      </c>
      <c r="J10" s="82"/>
      <c r="K10" s="30">
        <f>I10/$I$15</f>
        <v>7.0241993109713188E-6</v>
      </c>
      <c r="M10" s="83"/>
      <c r="N10" s="84"/>
      <c r="O10" s="83"/>
      <c r="P10" s="84"/>
    </row>
    <row r="11" spans="1:16" ht="24.75" x14ac:dyDescent="0.6">
      <c r="A11" s="54" t="s">
        <v>62</v>
      </c>
      <c r="B11" s="54"/>
      <c r="C11" s="54" t="s">
        <v>63</v>
      </c>
      <c r="D11" s="54"/>
      <c r="E11" s="54">
        <v>271757611</v>
      </c>
      <c r="F11" s="82"/>
      <c r="G11" s="30">
        <f>E11/$E$15</f>
        <v>0.99115059517555471</v>
      </c>
      <c r="H11" s="82"/>
      <c r="I11" s="54">
        <v>1870396273</v>
      </c>
      <c r="J11" s="82"/>
      <c r="K11" s="30">
        <f>I11/$I$15</f>
        <v>0.99734579913838328</v>
      </c>
      <c r="M11" s="83"/>
      <c r="N11" s="84"/>
      <c r="O11" s="83"/>
      <c r="P11" s="84"/>
    </row>
    <row r="12" spans="1:16" ht="24.75" x14ac:dyDescent="0.6">
      <c r="A12" s="54" t="s">
        <v>100</v>
      </c>
      <c r="B12" s="54"/>
      <c r="C12" s="54" t="s">
        <v>101</v>
      </c>
      <c r="D12" s="54"/>
      <c r="E12" s="54">
        <v>2413495</v>
      </c>
      <c r="F12" s="82"/>
      <c r="G12" s="30">
        <f>E12/$E$15</f>
        <v>8.8024655386863306E-3</v>
      </c>
      <c r="H12" s="82"/>
      <c r="I12" s="54">
        <v>4920243</v>
      </c>
      <c r="J12" s="82"/>
      <c r="K12" s="30">
        <f>I12/$I$15</f>
        <v>2.6236064290906746E-3</v>
      </c>
      <c r="M12" s="83"/>
      <c r="N12" s="84"/>
      <c r="O12" s="83"/>
      <c r="P12" s="84"/>
    </row>
    <row r="13" spans="1:16" ht="24.75" x14ac:dyDescent="0.6">
      <c r="A13" s="54" t="s">
        <v>111</v>
      </c>
      <c r="B13" s="54"/>
      <c r="C13" s="54" t="s">
        <v>112</v>
      </c>
      <c r="D13" s="54"/>
      <c r="E13" s="54">
        <v>6054</v>
      </c>
      <c r="F13" s="82"/>
      <c r="G13" s="30">
        <f>E13/$E$15</f>
        <v>2.2080064956093569E-5</v>
      </c>
      <c r="H13" s="82"/>
      <c r="I13" s="54">
        <v>20218</v>
      </c>
      <c r="J13" s="82"/>
      <c r="K13" s="30">
        <f>I13/$I$15</f>
        <v>1.0780783547348222E-5</v>
      </c>
      <c r="M13" s="83"/>
      <c r="N13" s="84"/>
      <c r="O13" s="83"/>
      <c r="P13" s="84"/>
    </row>
    <row r="14" spans="1:16" ht="24.75" x14ac:dyDescent="0.6">
      <c r="A14" s="54" t="s">
        <v>114</v>
      </c>
      <c r="B14" s="54"/>
      <c r="C14" s="54" t="s">
        <v>115</v>
      </c>
      <c r="D14" s="54"/>
      <c r="E14" s="54">
        <v>4561</v>
      </c>
      <c r="F14" s="82"/>
      <c r="G14" s="30">
        <f>E14/$E$15</f>
        <v>1.66348160331587E-5</v>
      </c>
      <c r="H14" s="82"/>
      <c r="I14" s="54">
        <v>23985</v>
      </c>
      <c r="J14" s="82"/>
      <c r="K14" s="30">
        <f>I14/$I$15</f>
        <v>1.2789449667778569E-5</v>
      </c>
      <c r="M14" s="83"/>
      <c r="N14" s="84"/>
      <c r="O14" s="83"/>
      <c r="P14" s="84"/>
    </row>
    <row r="15" spans="1:16" s="45" customFormat="1" ht="36.75" customHeight="1" thickBot="1" x14ac:dyDescent="0.65">
      <c r="E15" s="85">
        <f>SUM(E10:E14)</f>
        <v>274183976</v>
      </c>
      <c r="F15" s="82">
        <f t="shared" ref="F15:L15" si="0">SUM(F10:F12)</f>
        <v>0</v>
      </c>
      <c r="G15" s="31">
        <f>SUM(G10:G14)</f>
        <v>1</v>
      </c>
      <c r="H15" s="82">
        <f t="shared" si="0"/>
        <v>0</v>
      </c>
      <c r="I15" s="85">
        <f>SUM(I10:I14)</f>
        <v>1875373892</v>
      </c>
      <c r="J15" s="82">
        <f t="shared" si="0"/>
        <v>0</v>
      </c>
      <c r="K15" s="31">
        <f>SUM(K10:K14)</f>
        <v>1</v>
      </c>
      <c r="L15" s="45">
        <f t="shared" si="0"/>
        <v>0</v>
      </c>
      <c r="M15" s="53"/>
    </row>
    <row r="16" spans="1:16" ht="23.25" thickTop="1" x14ac:dyDescent="0.55000000000000004">
      <c r="E16" s="87"/>
      <c r="I16" s="87"/>
      <c r="M16" s="86"/>
    </row>
    <row r="17" spans="5:13" x14ac:dyDescent="0.55000000000000004">
      <c r="E17" s="87"/>
      <c r="I17" s="87"/>
      <c r="M17" s="86"/>
    </row>
    <row r="18" spans="5:13" x14ac:dyDescent="0.55000000000000004">
      <c r="E18" s="87"/>
      <c r="M18" s="86"/>
    </row>
    <row r="19" spans="5:13" x14ac:dyDescent="0.55000000000000004">
      <c r="M19" s="86"/>
    </row>
    <row r="20" spans="5:13" x14ac:dyDescent="0.55000000000000004">
      <c r="M20" s="86"/>
    </row>
    <row r="21" spans="5:13" x14ac:dyDescent="0.55000000000000004">
      <c r="M21" s="86"/>
    </row>
    <row r="22" spans="5:13" x14ac:dyDescent="0.55000000000000004">
      <c r="M22" s="86"/>
    </row>
    <row r="23" spans="5:13" x14ac:dyDescent="0.55000000000000004">
      <c r="M23" s="86"/>
    </row>
    <row r="24" spans="5:13" x14ac:dyDescent="0.55000000000000004">
      <c r="M24" s="86"/>
    </row>
    <row r="25" spans="5:13" x14ac:dyDescent="0.55000000000000004">
      <c r="M25" s="86"/>
    </row>
    <row r="26" spans="5:13" x14ac:dyDescent="0.55000000000000004">
      <c r="M26" s="86"/>
    </row>
    <row r="27" spans="5:13" x14ac:dyDescent="0.55000000000000004">
      <c r="M27" s="86"/>
    </row>
    <row r="28" spans="5:13" x14ac:dyDescent="0.55000000000000004">
      <c r="M28" s="86"/>
    </row>
    <row r="29" spans="5:13" x14ac:dyDescent="0.55000000000000004">
      <c r="M29" s="86"/>
    </row>
    <row r="30" spans="5:13" x14ac:dyDescent="0.55000000000000004">
      <c r="M30" s="86"/>
    </row>
    <row r="31" spans="5:13" x14ac:dyDescent="0.55000000000000004">
      <c r="M31" s="86"/>
    </row>
    <row r="32" spans="5:13" x14ac:dyDescent="0.55000000000000004">
      <c r="M32" s="86"/>
    </row>
    <row r="33" spans="13:13" x14ac:dyDescent="0.55000000000000004">
      <c r="M33" s="86"/>
    </row>
    <row r="34" spans="13:13" x14ac:dyDescent="0.55000000000000004">
      <c r="M34" s="86"/>
    </row>
    <row r="35" spans="13:13" x14ac:dyDescent="0.55000000000000004">
      <c r="M35" s="86"/>
    </row>
    <row r="36" spans="13:13" x14ac:dyDescent="0.55000000000000004">
      <c r="M36" s="86"/>
    </row>
    <row r="37" spans="13:13" x14ac:dyDescent="0.55000000000000004">
      <c r="M37" s="86"/>
    </row>
    <row r="38" spans="13:13" x14ac:dyDescent="0.55000000000000004">
      <c r="M38" s="86"/>
    </row>
    <row r="39" spans="13:13" x14ac:dyDescent="0.55000000000000004">
      <c r="M39" s="86"/>
    </row>
    <row r="40" spans="13:13" x14ac:dyDescent="0.55000000000000004">
      <c r="M40" s="86"/>
    </row>
    <row r="41" spans="13:13" x14ac:dyDescent="0.55000000000000004">
      <c r="M41" s="86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activeCell="A16" sqref="A16"/>
    </sheetView>
  </sheetViews>
  <sheetFormatPr defaultColWidth="12.140625" defaultRowHeight="22.5" x14ac:dyDescent="0.55000000000000004"/>
  <cols>
    <col min="1" max="1" width="42.42578125" style="77" bestFit="1" customWidth="1"/>
    <col min="2" max="2" width="2.5703125" style="77" customWidth="1"/>
    <col min="3" max="3" width="19" style="77" bestFit="1" customWidth="1"/>
    <col min="4" max="4" width="0.7109375" style="77" customWidth="1"/>
    <col min="5" max="5" width="43.7109375" style="77" customWidth="1"/>
    <col min="6" max="6" width="12.140625" style="77"/>
    <col min="7" max="7" width="14" style="77" bestFit="1" customWidth="1"/>
    <col min="8" max="16384" width="12.140625" style="77"/>
  </cols>
  <sheetData>
    <row r="2" spans="1:13" ht="24" x14ac:dyDescent="0.55000000000000004">
      <c r="A2" s="247" t="s">
        <v>66</v>
      </c>
      <c r="B2" s="247"/>
      <c r="C2" s="247"/>
      <c r="D2" s="247"/>
      <c r="E2" s="247"/>
    </row>
    <row r="3" spans="1:13" ht="24" x14ac:dyDescent="0.55000000000000004">
      <c r="A3" s="247" t="s">
        <v>28</v>
      </c>
      <c r="B3" s="247" t="s">
        <v>28</v>
      </c>
      <c r="C3" s="247" t="s">
        <v>28</v>
      </c>
      <c r="D3" s="247" t="s">
        <v>28</v>
      </c>
      <c r="E3" s="247"/>
    </row>
    <row r="4" spans="1:13" ht="24" x14ac:dyDescent="0.55000000000000004">
      <c r="A4" s="247" t="str">
        <f>'درآمد سپرده بانکی '!A4:M4</f>
        <v>برای ماه منتهی به 1402/05/31</v>
      </c>
      <c r="B4" s="247" t="s">
        <v>1</v>
      </c>
      <c r="C4" s="247" t="s">
        <v>1</v>
      </c>
      <c r="D4" s="247" t="s">
        <v>1</v>
      </c>
      <c r="E4" s="247"/>
    </row>
    <row r="5" spans="1:13" ht="24" x14ac:dyDescent="0.55000000000000004">
      <c r="A5" s="94"/>
      <c r="B5" s="94"/>
      <c r="C5" s="94"/>
      <c r="D5" s="94"/>
      <c r="E5" s="94"/>
    </row>
    <row r="6" spans="1:13" ht="28.5" x14ac:dyDescent="0.55000000000000004">
      <c r="A6" s="228" t="s">
        <v>81</v>
      </c>
      <c r="B6" s="228"/>
      <c r="C6" s="228"/>
      <c r="D6" s="228"/>
      <c r="E6" s="228"/>
    </row>
    <row r="7" spans="1:13" ht="28.5" x14ac:dyDescent="0.55000000000000004">
      <c r="A7" s="14"/>
      <c r="B7" s="14"/>
      <c r="C7" s="14"/>
      <c r="D7" s="14"/>
      <c r="E7" s="14"/>
    </row>
    <row r="8" spans="1:13" ht="24.75" thickBot="1" x14ac:dyDescent="0.6">
      <c r="A8" s="247" t="s">
        <v>56</v>
      </c>
      <c r="C8" s="95" t="str">
        <f>'درآمد ناشی از فروش '!C7</f>
        <v>طی مرداد ماه</v>
      </c>
      <c r="E8" s="98" t="str">
        <f>'درآمد ناشی از فروش '!K7</f>
        <v>از ابتدای سال مالی تا پایان مرداد ماه</v>
      </c>
      <c r="G8" s="42"/>
    </row>
    <row r="9" spans="1:13" ht="24.75" thickBot="1" x14ac:dyDescent="0.6">
      <c r="A9" s="248" t="s">
        <v>56</v>
      </c>
      <c r="C9" s="95" t="s">
        <v>21</v>
      </c>
      <c r="E9" s="95" t="s">
        <v>21</v>
      </c>
      <c r="G9" s="42"/>
    </row>
    <row r="10" spans="1:13" ht="24" x14ac:dyDescent="0.6">
      <c r="A10" s="88" t="s">
        <v>65</v>
      </c>
      <c r="C10" s="83">
        <v>357225148</v>
      </c>
      <c r="E10" s="83">
        <v>2607031689</v>
      </c>
      <c r="F10" s="42"/>
      <c r="G10" s="83"/>
      <c r="H10" s="42"/>
      <c r="K10" s="83"/>
    </row>
    <row r="11" spans="1:13" ht="24" x14ac:dyDescent="0.6">
      <c r="A11" s="88" t="s">
        <v>99</v>
      </c>
      <c r="C11" s="83">
        <v>39180218</v>
      </c>
      <c r="E11" s="83">
        <v>693904402</v>
      </c>
      <c r="F11" s="42"/>
      <c r="G11" s="83"/>
      <c r="H11" s="83"/>
      <c r="I11" s="83"/>
      <c r="J11" s="83"/>
      <c r="K11" s="83"/>
    </row>
    <row r="12" spans="1:13" ht="27" thickBot="1" x14ac:dyDescent="0.7">
      <c r="A12" s="88" t="s">
        <v>37</v>
      </c>
      <c r="C12" s="89">
        <f>SUM(C10:C11)</f>
        <v>396405366</v>
      </c>
      <c r="D12" s="45"/>
      <c r="E12" s="90">
        <f>SUM(E10:E11)</f>
        <v>3300936091</v>
      </c>
    </row>
    <row r="13" spans="1:13" ht="23.25" thickTop="1" x14ac:dyDescent="0.55000000000000004">
      <c r="M13" s="86"/>
    </row>
    <row r="14" spans="1:13" x14ac:dyDescent="0.55000000000000004">
      <c r="C14" s="83"/>
      <c r="E14" s="83"/>
      <c r="M14" s="86"/>
    </row>
    <row r="15" spans="1:13" x14ac:dyDescent="0.55000000000000004">
      <c r="C15" s="42"/>
      <c r="E15" s="87"/>
      <c r="M15" s="86"/>
    </row>
    <row r="16" spans="1:13" x14ac:dyDescent="0.55000000000000004">
      <c r="C16" s="42"/>
      <c r="E16" s="83"/>
      <c r="M16" s="86"/>
    </row>
    <row r="17" spans="3:13" x14ac:dyDescent="0.55000000000000004">
      <c r="C17" s="83"/>
      <c r="E17" s="83"/>
      <c r="M17" s="86"/>
    </row>
    <row r="18" spans="3:13" x14ac:dyDescent="0.55000000000000004">
      <c r="E18" s="83"/>
      <c r="M18" s="86"/>
    </row>
    <row r="19" spans="3:13" x14ac:dyDescent="0.55000000000000004">
      <c r="M19" s="86"/>
    </row>
    <row r="20" spans="3:13" x14ac:dyDescent="0.55000000000000004">
      <c r="M20" s="86"/>
    </row>
    <row r="21" spans="3:13" x14ac:dyDescent="0.55000000000000004">
      <c r="M21" s="86"/>
    </row>
    <row r="22" spans="3:13" x14ac:dyDescent="0.55000000000000004">
      <c r="M22" s="86"/>
    </row>
    <row r="23" spans="3:13" x14ac:dyDescent="0.55000000000000004">
      <c r="M23" s="86"/>
    </row>
    <row r="24" spans="3:13" x14ac:dyDescent="0.55000000000000004">
      <c r="M24" s="86"/>
    </row>
    <row r="25" spans="3:13" x14ac:dyDescent="0.55000000000000004">
      <c r="M25" s="86"/>
    </row>
    <row r="26" spans="3:13" x14ac:dyDescent="0.55000000000000004">
      <c r="M26" s="86"/>
    </row>
    <row r="27" spans="3:13" x14ac:dyDescent="0.55000000000000004">
      <c r="M27" s="86"/>
    </row>
    <row r="28" spans="3:13" x14ac:dyDescent="0.55000000000000004">
      <c r="M28" s="86"/>
    </row>
    <row r="29" spans="3:13" x14ac:dyDescent="0.55000000000000004">
      <c r="M29" s="86"/>
    </row>
    <row r="30" spans="3:13" x14ac:dyDescent="0.55000000000000004">
      <c r="M30" s="86"/>
    </row>
    <row r="31" spans="3:13" x14ac:dyDescent="0.55000000000000004">
      <c r="M31" s="86"/>
    </row>
    <row r="32" spans="3:13" x14ac:dyDescent="0.55000000000000004">
      <c r="M32" s="86"/>
    </row>
    <row r="33" spans="13:13" x14ac:dyDescent="0.55000000000000004">
      <c r="M33" s="86"/>
    </row>
    <row r="34" spans="13:13" x14ac:dyDescent="0.55000000000000004">
      <c r="M34" s="86"/>
    </row>
    <row r="35" spans="13:13" x14ac:dyDescent="0.55000000000000004">
      <c r="M35" s="86"/>
    </row>
    <row r="36" spans="13:13" x14ac:dyDescent="0.55000000000000004">
      <c r="M36" s="86"/>
    </row>
    <row r="37" spans="13:13" x14ac:dyDescent="0.55000000000000004">
      <c r="M37" s="86"/>
    </row>
    <row r="38" spans="13:13" x14ac:dyDescent="0.55000000000000004">
      <c r="M38" s="86"/>
    </row>
    <row r="39" spans="13:13" x14ac:dyDescent="0.55000000000000004">
      <c r="M39" s="86"/>
    </row>
    <row r="40" spans="13:13" x14ac:dyDescent="0.55000000000000004">
      <c r="M40" s="86"/>
    </row>
    <row r="41" spans="13:13" x14ac:dyDescent="0.55000000000000004">
      <c r="M41" s="86"/>
    </row>
    <row r="42" spans="13:13" x14ac:dyDescent="0.55000000000000004">
      <c r="M42" s="86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H46"/>
  <sheetViews>
    <sheetView rightToLeft="1" view="pageBreakPreview" zoomScale="50" zoomScaleNormal="60" zoomScaleSheetLayoutView="50" workbookViewId="0">
      <selection activeCell="C6" sqref="C6"/>
    </sheetView>
  </sheetViews>
  <sheetFormatPr defaultColWidth="9.140625" defaultRowHeight="36.75" x14ac:dyDescent="0.25"/>
  <cols>
    <col min="1" max="1" width="51.7109375" style="115" customWidth="1"/>
    <col min="2" max="2" width="1" style="115" customWidth="1"/>
    <col min="3" max="3" width="23.7109375" style="116" bestFit="1" customWidth="1"/>
    <col min="4" max="4" width="1" style="115" customWidth="1"/>
    <col min="5" max="5" width="31.28515625" style="115" customWidth="1"/>
    <col min="6" max="6" width="0.7109375" style="115" customWidth="1"/>
    <col min="7" max="7" width="30" style="115" customWidth="1"/>
    <col min="8" max="8" width="1.140625" style="115" customWidth="1"/>
    <col min="9" max="9" width="23.28515625" style="116" bestFit="1" customWidth="1"/>
    <col min="10" max="10" width="33.42578125" style="115" customWidth="1"/>
    <col min="11" max="11" width="0.7109375" style="115" customWidth="1"/>
    <col min="12" max="12" width="20.140625" style="116" bestFit="1" customWidth="1"/>
    <col min="13" max="13" width="27" style="115" customWidth="1"/>
    <col min="14" max="14" width="1" style="115" customWidth="1"/>
    <col min="15" max="15" width="25.5703125" style="116" bestFit="1" customWidth="1"/>
    <col min="16" max="16" width="1" style="115" customWidth="1"/>
    <col min="17" max="17" width="18.140625" style="115" bestFit="1" customWidth="1"/>
    <col min="18" max="18" width="1" style="115" customWidth="1"/>
    <col min="19" max="19" width="28.7109375" style="115" customWidth="1"/>
    <col min="20" max="20" width="0.85546875" style="115" customWidth="1"/>
    <col min="21" max="21" width="29.85546875" style="115" customWidth="1"/>
    <col min="22" max="22" width="1" style="115" customWidth="1"/>
    <col min="23" max="23" width="19.5703125" style="116" customWidth="1"/>
    <col min="24" max="24" width="1.85546875" style="115" customWidth="1"/>
    <col min="25" max="25" width="46.140625" style="168" bestFit="1" customWidth="1"/>
    <col min="26" max="26" width="29.5703125" style="115" bestFit="1" customWidth="1"/>
    <col min="27" max="27" width="13.85546875" style="115" customWidth="1"/>
    <col min="28" max="28" width="9" style="115" customWidth="1"/>
    <col min="29" max="29" width="16.7109375" style="115" customWidth="1"/>
    <col min="30" max="30" width="10" style="115" customWidth="1"/>
    <col min="31" max="31" width="15.7109375" style="115" customWidth="1"/>
    <col min="32" max="32" width="16.28515625" style="115" customWidth="1"/>
    <col min="33" max="33" width="9.140625" style="115"/>
    <col min="34" max="34" width="27.28515625" style="115" bestFit="1" customWidth="1"/>
    <col min="35" max="16384" width="9.140625" style="115"/>
  </cols>
  <sheetData>
    <row r="2" spans="1:34" ht="47.25" customHeight="1" x14ac:dyDescent="0.25">
      <c r="A2" s="213" t="s">
        <v>66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</row>
    <row r="3" spans="1:34" ht="47.25" customHeight="1" x14ac:dyDescent="0.25">
      <c r="A3" s="213" t="s">
        <v>90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</row>
    <row r="4" spans="1:34" ht="47.25" customHeight="1" x14ac:dyDescent="0.25">
      <c r="A4" s="213" t="s">
        <v>146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34" ht="47.2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</row>
    <row r="6" spans="1:34" s="120" customFormat="1" ht="47.25" customHeight="1" x14ac:dyDescent="0.25">
      <c r="A6" s="118" t="s">
        <v>67</v>
      </c>
      <c r="B6" s="118"/>
      <c r="C6" s="119"/>
      <c r="D6" s="118"/>
      <c r="E6" s="118"/>
      <c r="F6" s="118"/>
      <c r="G6" s="118"/>
      <c r="H6" s="118"/>
      <c r="I6" s="119"/>
      <c r="J6" s="118"/>
      <c r="K6" s="118"/>
      <c r="L6" s="119"/>
      <c r="M6" s="118"/>
      <c r="N6" s="118"/>
      <c r="O6" s="119"/>
      <c r="P6" s="118"/>
      <c r="Q6" s="118"/>
      <c r="R6" s="118"/>
      <c r="S6" s="118"/>
      <c r="T6" s="118"/>
      <c r="U6" s="118"/>
      <c r="W6" s="121"/>
      <c r="Y6" s="169"/>
    </row>
    <row r="7" spans="1:34" s="120" customFormat="1" ht="47.25" customHeight="1" x14ac:dyDescent="0.25">
      <c r="A7" s="118" t="s">
        <v>68</v>
      </c>
      <c r="B7" s="118"/>
      <c r="C7" s="119"/>
      <c r="D7" s="118"/>
      <c r="E7" s="118"/>
      <c r="F7" s="118"/>
      <c r="G7" s="118"/>
      <c r="H7" s="118"/>
      <c r="I7" s="119"/>
      <c r="J7" s="118"/>
      <c r="K7" s="118"/>
      <c r="L7" s="119"/>
      <c r="M7" s="118"/>
      <c r="N7" s="118"/>
      <c r="O7" s="119"/>
      <c r="P7" s="118"/>
      <c r="Q7" s="118"/>
      <c r="R7" s="118"/>
      <c r="S7" s="118"/>
      <c r="T7" s="118"/>
      <c r="U7" s="118"/>
      <c r="W7" s="121"/>
      <c r="Y7" s="169"/>
    </row>
    <row r="9" spans="1:34" ht="40.5" customHeight="1" x14ac:dyDescent="0.25">
      <c r="A9" s="212" t="s">
        <v>2</v>
      </c>
      <c r="C9" s="211" t="s">
        <v>136</v>
      </c>
      <c r="D9" s="211" t="s">
        <v>95</v>
      </c>
      <c r="E9" s="211" t="s">
        <v>95</v>
      </c>
      <c r="F9" s="211" t="s">
        <v>95</v>
      </c>
      <c r="G9" s="211" t="s">
        <v>95</v>
      </c>
      <c r="I9" s="211" t="s">
        <v>3</v>
      </c>
      <c r="J9" s="211" t="s">
        <v>3</v>
      </c>
      <c r="K9" s="211" t="s">
        <v>3</v>
      </c>
      <c r="L9" s="211" t="s">
        <v>3</v>
      </c>
      <c r="M9" s="211" t="s">
        <v>3</v>
      </c>
      <c r="O9" s="211" t="s">
        <v>147</v>
      </c>
      <c r="P9" s="211" t="s">
        <v>96</v>
      </c>
      <c r="Q9" s="211" t="s">
        <v>96</v>
      </c>
      <c r="R9" s="211" t="s">
        <v>96</v>
      </c>
      <c r="S9" s="211" t="s">
        <v>96</v>
      </c>
      <c r="T9" s="211" t="s">
        <v>96</v>
      </c>
      <c r="U9" s="211" t="s">
        <v>96</v>
      </c>
      <c r="V9" s="211" t="s">
        <v>96</v>
      </c>
      <c r="W9" s="211" t="s">
        <v>96</v>
      </c>
    </row>
    <row r="10" spans="1:34" ht="33.75" customHeight="1" x14ac:dyDescent="0.25">
      <c r="A10" s="212" t="s">
        <v>2</v>
      </c>
      <c r="C10" s="210" t="s">
        <v>5</v>
      </c>
      <c r="E10" s="210" t="s">
        <v>6</v>
      </c>
      <c r="G10" s="210" t="s">
        <v>7</v>
      </c>
      <c r="I10" s="212" t="s">
        <v>8</v>
      </c>
      <c r="J10" s="212" t="s">
        <v>8</v>
      </c>
      <c r="L10" s="212" t="s">
        <v>9</v>
      </c>
      <c r="M10" s="212" t="s">
        <v>9</v>
      </c>
      <c r="O10" s="210" t="s">
        <v>5</v>
      </c>
      <c r="Q10" s="210" t="s">
        <v>10</v>
      </c>
      <c r="S10" s="210" t="s">
        <v>6</v>
      </c>
      <c r="T10" s="210"/>
      <c r="U10" s="210" t="s">
        <v>7</v>
      </c>
      <c r="W10" s="214" t="s">
        <v>11</v>
      </c>
    </row>
    <row r="11" spans="1:34" ht="60.75" customHeight="1" x14ac:dyDescent="0.25">
      <c r="A11" s="212" t="s">
        <v>2</v>
      </c>
      <c r="C11" s="211" t="s">
        <v>5</v>
      </c>
      <c r="E11" s="211" t="s">
        <v>6</v>
      </c>
      <c r="G11" s="211" t="s">
        <v>7</v>
      </c>
      <c r="I11" s="122" t="s">
        <v>5</v>
      </c>
      <c r="J11" s="122" t="s">
        <v>6</v>
      </c>
      <c r="L11" s="122" t="s">
        <v>5</v>
      </c>
      <c r="M11" s="122" t="s">
        <v>12</v>
      </c>
      <c r="O11" s="211" t="s">
        <v>5</v>
      </c>
      <c r="Q11" s="211" t="s">
        <v>10</v>
      </c>
      <c r="S11" s="211" t="s">
        <v>6</v>
      </c>
      <c r="T11" s="211"/>
      <c r="U11" s="211"/>
      <c r="W11" s="215" t="s">
        <v>11</v>
      </c>
      <c r="Y11" s="202">
        <f>'جمع درآمدها'!$J$6</f>
        <v>3788701095044</v>
      </c>
      <c r="Z11" s="203" t="s">
        <v>104</v>
      </c>
    </row>
    <row r="12" spans="1:34" ht="41.25" customHeight="1" x14ac:dyDescent="0.85">
      <c r="A12" s="123" t="s">
        <v>97</v>
      </c>
      <c r="B12" s="124"/>
      <c r="C12" s="125">
        <v>81428571</v>
      </c>
      <c r="D12" s="125"/>
      <c r="E12" s="125">
        <v>269200527018</v>
      </c>
      <c r="F12" s="125"/>
      <c r="G12" s="125">
        <v>287837116485.06799</v>
      </c>
      <c r="H12" s="125"/>
      <c r="I12" s="125">
        <v>0</v>
      </c>
      <c r="J12" s="125">
        <v>0</v>
      </c>
      <c r="K12" s="125"/>
      <c r="L12" s="125">
        <v>0</v>
      </c>
      <c r="M12" s="125">
        <v>0</v>
      </c>
      <c r="N12" s="125"/>
      <c r="O12" s="125">
        <f t="shared" ref="O12:O35" si="0">C12+I12+L12</f>
        <v>81428571</v>
      </c>
      <c r="P12" s="125"/>
      <c r="Q12" s="125">
        <v>3649</v>
      </c>
      <c r="R12" s="125"/>
      <c r="S12" s="125">
        <v>269200527018</v>
      </c>
      <c r="T12" s="125"/>
      <c r="U12" s="125">
        <v>295364915088.30499</v>
      </c>
      <c r="W12" s="126">
        <f>U12/$Y$11</f>
        <v>7.795941344506481E-2</v>
      </c>
      <c r="Y12" s="125"/>
      <c r="Z12" s="170"/>
      <c r="AA12" s="125"/>
      <c r="AB12" s="129"/>
      <c r="AC12" s="127"/>
      <c r="AD12" s="130"/>
      <c r="AE12" s="128"/>
      <c r="AF12" s="131"/>
      <c r="AG12" s="129"/>
      <c r="AH12" s="129"/>
    </row>
    <row r="13" spans="1:34" ht="41.25" customHeight="1" x14ac:dyDescent="0.85">
      <c r="A13" s="123" t="s">
        <v>88</v>
      </c>
      <c r="B13" s="124"/>
      <c r="C13" s="125">
        <v>20000000</v>
      </c>
      <c r="D13" s="125"/>
      <c r="E13" s="125">
        <v>68819426911</v>
      </c>
      <c r="F13" s="125"/>
      <c r="G13" s="125">
        <v>86343183000</v>
      </c>
      <c r="H13" s="125"/>
      <c r="I13" s="125">
        <v>0</v>
      </c>
      <c r="J13" s="125">
        <v>0</v>
      </c>
      <c r="K13" s="125"/>
      <c r="L13" s="125">
        <v>0</v>
      </c>
      <c r="M13" s="125">
        <v>0</v>
      </c>
      <c r="N13" s="125"/>
      <c r="O13" s="125">
        <f t="shared" si="0"/>
        <v>20000000</v>
      </c>
      <c r="P13" s="125"/>
      <c r="Q13" s="125">
        <v>4391</v>
      </c>
      <c r="R13" s="125"/>
      <c r="S13" s="125">
        <v>68819426911</v>
      </c>
      <c r="T13" s="125"/>
      <c r="U13" s="125">
        <v>87297471000</v>
      </c>
      <c r="W13" s="126">
        <f t="shared" ref="W13:W35" si="1">U13/$Y$11</f>
        <v>2.3041530279122261E-2</v>
      </c>
      <c r="Y13" s="125"/>
      <c r="Z13" s="170"/>
      <c r="AA13" s="125"/>
      <c r="AB13" s="129"/>
      <c r="AC13" s="127"/>
      <c r="AD13" s="130"/>
      <c r="AE13" s="127"/>
      <c r="AF13" s="131"/>
      <c r="AG13" s="129"/>
      <c r="AH13" s="129"/>
    </row>
    <row r="14" spans="1:34" ht="41.25" customHeight="1" x14ac:dyDescent="0.85">
      <c r="A14" s="123" t="s">
        <v>110</v>
      </c>
      <c r="B14" s="124"/>
      <c r="C14" s="125">
        <v>50500001</v>
      </c>
      <c r="D14" s="125"/>
      <c r="E14" s="125">
        <v>436318226817</v>
      </c>
      <c r="F14" s="125"/>
      <c r="G14" s="125">
        <v>333826847860.43201</v>
      </c>
      <c r="H14" s="125"/>
      <c r="I14" s="125">
        <v>7500000</v>
      </c>
      <c r="J14" s="125">
        <v>45131843139</v>
      </c>
      <c r="K14" s="125"/>
      <c r="L14" s="125">
        <v>0</v>
      </c>
      <c r="M14" s="125">
        <v>0</v>
      </c>
      <c r="N14" s="125"/>
      <c r="O14" s="125">
        <f t="shared" si="0"/>
        <v>58000001</v>
      </c>
      <c r="P14" s="125"/>
      <c r="Q14" s="125">
        <v>6870</v>
      </c>
      <c r="R14" s="125"/>
      <c r="S14" s="125">
        <v>481450069956</v>
      </c>
      <c r="T14" s="125"/>
      <c r="U14" s="125">
        <v>396089169829.12299</v>
      </c>
      <c r="W14" s="126">
        <f t="shared" si="1"/>
        <v>0.10454484528939145</v>
      </c>
      <c r="Y14" s="125"/>
      <c r="Z14" s="170"/>
      <c r="AA14" s="125"/>
      <c r="AB14" s="129"/>
      <c r="AC14" s="127"/>
      <c r="AD14" s="130"/>
      <c r="AE14" s="127"/>
      <c r="AF14" s="131"/>
      <c r="AG14" s="129"/>
      <c r="AH14" s="129"/>
    </row>
    <row r="15" spans="1:34" ht="41.25" customHeight="1" x14ac:dyDescent="0.85">
      <c r="A15" s="123" t="s">
        <v>106</v>
      </c>
      <c r="B15" s="124"/>
      <c r="C15" s="125">
        <v>7000000</v>
      </c>
      <c r="D15" s="125"/>
      <c r="E15" s="125">
        <v>60756513030</v>
      </c>
      <c r="F15" s="125"/>
      <c r="G15" s="125">
        <v>71740588500</v>
      </c>
      <c r="H15" s="125"/>
      <c r="I15" s="125">
        <v>3007142</v>
      </c>
      <c r="J15" s="125">
        <v>26951426596</v>
      </c>
      <c r="K15" s="125"/>
      <c r="L15" s="125">
        <v>-7142</v>
      </c>
      <c r="M15" s="125">
        <v>68297241</v>
      </c>
      <c r="N15" s="125"/>
      <c r="O15" s="125">
        <f t="shared" si="0"/>
        <v>10000000</v>
      </c>
      <c r="P15" s="125"/>
      <c r="Q15" s="125">
        <v>9360</v>
      </c>
      <c r="R15" s="125"/>
      <c r="S15" s="125">
        <v>87645914744</v>
      </c>
      <c r="T15" s="125"/>
      <c r="U15" s="125">
        <v>93043080000</v>
      </c>
      <c r="W15" s="126">
        <f t="shared" si="1"/>
        <v>2.4558041837005738E-2</v>
      </c>
      <c r="Y15" s="125"/>
      <c r="Z15" s="170"/>
      <c r="AA15" s="125"/>
      <c r="AB15" s="129"/>
      <c r="AC15" s="127"/>
      <c r="AD15" s="130"/>
      <c r="AE15" s="127"/>
      <c r="AF15" s="131"/>
      <c r="AG15" s="129"/>
      <c r="AH15" s="129"/>
    </row>
    <row r="16" spans="1:34" ht="41.25" customHeight="1" x14ac:dyDescent="0.85">
      <c r="A16" s="123" t="s">
        <v>89</v>
      </c>
      <c r="B16" s="124"/>
      <c r="C16" s="125">
        <v>2600000</v>
      </c>
      <c r="D16" s="125"/>
      <c r="E16" s="125">
        <v>31836205668</v>
      </c>
      <c r="F16" s="125"/>
      <c r="G16" s="125">
        <v>51690600000</v>
      </c>
      <c r="H16" s="125"/>
      <c r="I16" s="125">
        <v>0</v>
      </c>
      <c r="J16" s="125">
        <v>0</v>
      </c>
      <c r="K16" s="125"/>
      <c r="L16" s="125">
        <v>0</v>
      </c>
      <c r="M16" s="125">
        <v>0</v>
      </c>
      <c r="N16" s="125"/>
      <c r="O16" s="125">
        <f t="shared" si="0"/>
        <v>2600000</v>
      </c>
      <c r="P16" s="125"/>
      <c r="Q16" s="125">
        <v>19250</v>
      </c>
      <c r="R16" s="125"/>
      <c r="S16" s="125">
        <v>31836205668</v>
      </c>
      <c r="T16" s="125"/>
      <c r="U16" s="125">
        <v>49752202500</v>
      </c>
      <c r="W16" s="126">
        <f t="shared" si="1"/>
        <v>1.3131730704510012E-2</v>
      </c>
      <c r="Y16" s="125"/>
      <c r="Z16" s="170"/>
      <c r="AA16" s="125"/>
      <c r="AB16" s="129"/>
      <c r="AC16" s="127"/>
      <c r="AD16" s="130"/>
      <c r="AE16" s="127"/>
      <c r="AF16" s="131"/>
      <c r="AG16" s="129"/>
      <c r="AH16" s="129"/>
    </row>
    <row r="17" spans="1:34" ht="41.25" customHeight="1" x14ac:dyDescent="0.85">
      <c r="A17" s="123" t="s">
        <v>105</v>
      </c>
      <c r="B17" s="124"/>
      <c r="C17" s="125">
        <v>12450000</v>
      </c>
      <c r="D17" s="125"/>
      <c r="E17" s="125">
        <v>308871620401</v>
      </c>
      <c r="F17" s="125"/>
      <c r="G17" s="125">
        <v>444914413875</v>
      </c>
      <c r="H17" s="125"/>
      <c r="I17" s="125">
        <v>0</v>
      </c>
      <c r="J17" s="125">
        <v>0</v>
      </c>
      <c r="K17" s="125"/>
      <c r="L17" s="125">
        <v>-4550000</v>
      </c>
      <c r="M17" s="125">
        <v>126680050488</v>
      </c>
      <c r="N17" s="125"/>
      <c r="O17" s="125">
        <f t="shared" si="0"/>
        <v>7900000</v>
      </c>
      <c r="P17" s="125"/>
      <c r="Q17" s="125">
        <v>22100</v>
      </c>
      <c r="R17" s="125"/>
      <c r="S17" s="125">
        <v>195990827439</v>
      </c>
      <c r="T17" s="125"/>
      <c r="U17" s="125">
        <v>173551189500</v>
      </c>
      <c r="W17" s="126">
        <f t="shared" si="1"/>
        <v>4.5807569704303754E-2</v>
      </c>
      <c r="Y17" s="125"/>
      <c r="Z17" s="170"/>
      <c r="AA17" s="125"/>
      <c r="AB17" s="129"/>
      <c r="AC17" s="127"/>
      <c r="AD17" s="130"/>
      <c r="AE17" s="127"/>
      <c r="AF17" s="131"/>
      <c r="AG17" s="129"/>
      <c r="AH17" s="129"/>
    </row>
    <row r="18" spans="1:34" ht="41.25" customHeight="1" x14ac:dyDescent="0.85">
      <c r="A18" s="123" t="s">
        <v>113</v>
      </c>
      <c r="B18" s="124"/>
      <c r="C18" s="125">
        <v>100000</v>
      </c>
      <c r="D18" s="125"/>
      <c r="E18" s="125">
        <v>2081733412</v>
      </c>
      <c r="F18" s="125"/>
      <c r="G18" s="125">
        <v>2887715250</v>
      </c>
      <c r="H18" s="125"/>
      <c r="I18" s="125">
        <v>0</v>
      </c>
      <c r="J18" s="125">
        <v>0</v>
      </c>
      <c r="K18" s="125"/>
      <c r="L18" s="125">
        <v>0</v>
      </c>
      <c r="M18" s="125">
        <v>0</v>
      </c>
      <c r="N18" s="125"/>
      <c r="O18" s="125">
        <f t="shared" si="0"/>
        <v>100000</v>
      </c>
      <c r="P18" s="125"/>
      <c r="Q18" s="125">
        <v>29050</v>
      </c>
      <c r="R18" s="125"/>
      <c r="S18" s="125">
        <v>2081733412</v>
      </c>
      <c r="T18" s="125"/>
      <c r="U18" s="125">
        <v>2887715250</v>
      </c>
      <c r="W18" s="126">
        <f t="shared" si="1"/>
        <v>7.6219136256946225E-4</v>
      </c>
      <c r="Y18" s="125"/>
      <c r="Z18" s="170"/>
      <c r="AA18" s="125"/>
      <c r="AB18" s="129"/>
      <c r="AC18" s="127"/>
      <c r="AD18" s="130"/>
      <c r="AE18" s="127"/>
      <c r="AF18" s="131"/>
      <c r="AG18" s="129"/>
      <c r="AH18" s="129"/>
    </row>
    <row r="19" spans="1:34" ht="41.25" customHeight="1" x14ac:dyDescent="0.85">
      <c r="A19" s="123" t="s">
        <v>132</v>
      </c>
      <c r="B19" s="124"/>
      <c r="C19" s="125">
        <v>5000000</v>
      </c>
      <c r="D19" s="125"/>
      <c r="E19" s="125">
        <v>12380808491</v>
      </c>
      <c r="F19" s="125"/>
      <c r="G19" s="125">
        <v>8548830000</v>
      </c>
      <c r="H19" s="125"/>
      <c r="I19" s="125">
        <v>5000000</v>
      </c>
      <c r="J19" s="125">
        <v>8943641111</v>
      </c>
      <c r="K19" s="125"/>
      <c r="L19" s="125">
        <v>0</v>
      </c>
      <c r="M19" s="125">
        <v>0</v>
      </c>
      <c r="N19" s="125"/>
      <c r="O19" s="125">
        <f t="shared" si="0"/>
        <v>10000000</v>
      </c>
      <c r="P19" s="125"/>
      <c r="Q19" s="125">
        <v>1797</v>
      </c>
      <c r="R19" s="125"/>
      <c r="S19" s="125">
        <v>21324449602</v>
      </c>
      <c r="T19" s="125"/>
      <c r="U19" s="125">
        <v>17863078500</v>
      </c>
      <c r="W19" s="126">
        <f t="shared" si="1"/>
        <v>4.7148291860148834E-3</v>
      </c>
      <c r="Y19" s="125"/>
      <c r="Z19" s="170"/>
      <c r="AA19" s="125"/>
      <c r="AB19" s="129"/>
      <c r="AC19" s="127"/>
      <c r="AD19" s="130"/>
      <c r="AE19" s="128"/>
      <c r="AF19" s="131"/>
      <c r="AG19" s="129"/>
      <c r="AH19" s="129"/>
    </row>
    <row r="20" spans="1:34" ht="41.25" customHeight="1" x14ac:dyDescent="0.85">
      <c r="A20" s="123" t="s">
        <v>124</v>
      </c>
      <c r="B20" s="124"/>
      <c r="C20" s="125">
        <v>200000</v>
      </c>
      <c r="D20" s="125"/>
      <c r="E20" s="125">
        <v>2248938898</v>
      </c>
      <c r="F20" s="125"/>
      <c r="G20" s="125">
        <v>3777390000</v>
      </c>
      <c r="H20" s="125"/>
      <c r="I20" s="125">
        <v>0</v>
      </c>
      <c r="J20" s="125">
        <v>0</v>
      </c>
      <c r="K20" s="125"/>
      <c r="L20" s="125">
        <v>0</v>
      </c>
      <c r="M20" s="125">
        <v>0</v>
      </c>
      <c r="N20" s="125"/>
      <c r="O20" s="125">
        <f t="shared" si="0"/>
        <v>200000</v>
      </c>
      <c r="P20" s="125"/>
      <c r="Q20" s="125">
        <v>18250</v>
      </c>
      <c r="R20" s="125"/>
      <c r="S20" s="125">
        <v>2248938898</v>
      </c>
      <c r="T20" s="125"/>
      <c r="U20" s="125">
        <v>3628282500</v>
      </c>
      <c r="W20" s="126">
        <f t="shared" si="1"/>
        <v>9.5765868274648436E-4</v>
      </c>
      <c r="Y20" s="125"/>
      <c r="Z20" s="170"/>
      <c r="AA20" s="125"/>
      <c r="AB20" s="129"/>
      <c r="AC20" s="128"/>
      <c r="AD20" s="130"/>
      <c r="AE20" s="127"/>
      <c r="AF20" s="131"/>
      <c r="AG20" s="129"/>
      <c r="AH20" s="129"/>
    </row>
    <row r="21" spans="1:34" ht="41.25" customHeight="1" x14ac:dyDescent="0.85">
      <c r="A21" s="123" t="s">
        <v>122</v>
      </c>
      <c r="B21" s="124"/>
      <c r="C21" s="125">
        <v>550000</v>
      </c>
      <c r="D21" s="125"/>
      <c r="E21" s="125">
        <v>26281592370</v>
      </c>
      <c r="F21" s="125"/>
      <c r="G21" s="125">
        <v>30261367125</v>
      </c>
      <c r="H21" s="125"/>
      <c r="I21" s="125">
        <v>0</v>
      </c>
      <c r="J21" s="125">
        <v>0</v>
      </c>
      <c r="K21" s="125"/>
      <c r="L21" s="125">
        <v>0</v>
      </c>
      <c r="M21" s="125">
        <v>0</v>
      </c>
      <c r="N21" s="125"/>
      <c r="O21" s="125">
        <f t="shared" si="0"/>
        <v>550000</v>
      </c>
      <c r="P21" s="125"/>
      <c r="Q21" s="125">
        <v>48200</v>
      </c>
      <c r="R21" s="125"/>
      <c r="S21" s="125">
        <v>26281592370</v>
      </c>
      <c r="T21" s="125"/>
      <c r="U21" s="125">
        <v>26352265500</v>
      </c>
      <c r="W21" s="126">
        <f t="shared" si="1"/>
        <v>6.9554881313998087E-3</v>
      </c>
      <c r="Y21" s="125"/>
      <c r="Z21" s="170"/>
      <c r="AA21" s="125"/>
      <c r="AB21" s="129"/>
      <c r="AC21" s="127"/>
      <c r="AD21" s="130"/>
      <c r="AE21" s="127"/>
      <c r="AF21" s="131"/>
      <c r="AG21" s="129"/>
      <c r="AH21" s="129"/>
    </row>
    <row r="22" spans="1:34" ht="41.25" customHeight="1" x14ac:dyDescent="0.85">
      <c r="A22" s="123" t="s">
        <v>120</v>
      </c>
      <c r="B22" s="124"/>
      <c r="C22" s="125">
        <v>810011</v>
      </c>
      <c r="D22" s="125"/>
      <c r="E22" s="125">
        <v>45720335059</v>
      </c>
      <c r="F22" s="125"/>
      <c r="G22" s="125">
        <v>41491514622.361504</v>
      </c>
      <c r="H22" s="125"/>
      <c r="I22" s="125">
        <v>0</v>
      </c>
      <c r="J22" s="125">
        <v>0</v>
      </c>
      <c r="K22" s="125"/>
      <c r="L22" s="125">
        <v>-133288</v>
      </c>
      <c r="M22" s="125">
        <v>6578333943</v>
      </c>
      <c r="N22" s="125"/>
      <c r="O22" s="125">
        <f t="shared" si="0"/>
        <v>676723</v>
      </c>
      <c r="P22" s="125"/>
      <c r="Q22" s="125">
        <v>44450</v>
      </c>
      <c r="R22" s="125"/>
      <c r="S22" s="125">
        <v>38197014981</v>
      </c>
      <c r="T22" s="125"/>
      <c r="U22" s="125">
        <v>29901359342.767502</v>
      </c>
      <c r="W22" s="126">
        <f t="shared" si="1"/>
        <v>7.8922455460742127E-3</v>
      </c>
      <c r="Y22" s="125"/>
      <c r="Z22" s="170"/>
      <c r="AA22" s="125"/>
      <c r="AB22" s="129"/>
      <c r="AC22" s="127"/>
      <c r="AD22" s="130"/>
      <c r="AE22" s="127"/>
      <c r="AF22" s="131"/>
      <c r="AG22" s="129"/>
      <c r="AH22" s="129"/>
    </row>
    <row r="23" spans="1:34" ht="41.25" customHeight="1" x14ac:dyDescent="0.85">
      <c r="A23" s="123" t="s">
        <v>121</v>
      </c>
      <c r="B23" s="124"/>
      <c r="C23" s="125">
        <v>7631484</v>
      </c>
      <c r="D23" s="125"/>
      <c r="E23" s="125">
        <v>238190040277</v>
      </c>
      <c r="F23" s="125"/>
      <c r="G23" s="125">
        <v>225913363238.556</v>
      </c>
      <c r="H23" s="125"/>
      <c r="I23" s="125">
        <v>768516</v>
      </c>
      <c r="J23" s="125">
        <v>21966018231</v>
      </c>
      <c r="K23" s="125"/>
      <c r="L23" s="125">
        <v>0</v>
      </c>
      <c r="M23" s="125">
        <v>0</v>
      </c>
      <c r="N23" s="125"/>
      <c r="O23" s="125">
        <f t="shared" si="0"/>
        <v>8400000</v>
      </c>
      <c r="P23" s="125"/>
      <c r="Q23" s="125">
        <v>27000</v>
      </c>
      <c r="R23" s="125"/>
      <c r="S23" s="125">
        <v>260156058508</v>
      </c>
      <c r="T23" s="125"/>
      <c r="U23" s="125">
        <v>225450540000</v>
      </c>
      <c r="W23" s="126">
        <f t="shared" si="1"/>
        <v>5.9506024451206209E-2</v>
      </c>
      <c r="Y23" s="125"/>
      <c r="Z23" s="170"/>
      <c r="AA23" s="125"/>
      <c r="AB23" s="129"/>
      <c r="AC23" s="127"/>
      <c r="AD23" s="130"/>
      <c r="AE23" s="127"/>
      <c r="AF23" s="131"/>
      <c r="AG23" s="129"/>
      <c r="AH23" s="129"/>
    </row>
    <row r="24" spans="1:34" ht="41.25" customHeight="1" x14ac:dyDescent="0.85">
      <c r="A24" s="123" t="s">
        <v>109</v>
      </c>
      <c r="B24" s="124"/>
      <c r="C24" s="125">
        <v>70000000</v>
      </c>
      <c r="D24" s="125"/>
      <c r="E24" s="125">
        <v>73636926021</v>
      </c>
      <c r="F24" s="125"/>
      <c r="G24" s="125">
        <v>82386864000</v>
      </c>
      <c r="H24" s="125"/>
      <c r="I24" s="125">
        <v>0</v>
      </c>
      <c r="J24" s="125">
        <v>0</v>
      </c>
      <c r="K24" s="125"/>
      <c r="L24" s="125">
        <v>0</v>
      </c>
      <c r="M24" s="125">
        <v>0</v>
      </c>
      <c r="N24" s="125"/>
      <c r="O24" s="125">
        <f t="shared" si="0"/>
        <v>70000000</v>
      </c>
      <c r="P24" s="125"/>
      <c r="Q24" s="125">
        <v>1158</v>
      </c>
      <c r="R24" s="125"/>
      <c r="S24" s="125">
        <v>73636926021</v>
      </c>
      <c r="T24" s="125"/>
      <c r="U24" s="125">
        <v>80577693000</v>
      </c>
      <c r="W24" s="126">
        <f t="shared" si="1"/>
        <v>2.1267893924227402E-2</v>
      </c>
      <c r="Y24" s="125"/>
      <c r="Z24" s="170"/>
      <c r="AA24" s="125"/>
      <c r="AB24" s="129"/>
      <c r="AC24" s="127"/>
      <c r="AD24" s="130"/>
      <c r="AE24" s="127"/>
      <c r="AF24" s="131"/>
      <c r="AG24" s="129"/>
      <c r="AH24" s="129"/>
    </row>
    <row r="25" spans="1:34" ht="41.25" customHeight="1" x14ac:dyDescent="0.85">
      <c r="A25" s="123" t="s">
        <v>84</v>
      </c>
      <c r="B25" s="124"/>
      <c r="C25" s="125">
        <v>2800000</v>
      </c>
      <c r="D25" s="125"/>
      <c r="E25" s="125">
        <v>61533641523</v>
      </c>
      <c r="F25" s="125"/>
      <c r="G25" s="125">
        <v>97110732600</v>
      </c>
      <c r="H25" s="125"/>
      <c r="I25" s="125">
        <v>0</v>
      </c>
      <c r="J25" s="125">
        <v>0</v>
      </c>
      <c r="K25" s="125"/>
      <c r="L25" s="125">
        <v>0</v>
      </c>
      <c r="M25" s="125">
        <v>0</v>
      </c>
      <c r="N25" s="125"/>
      <c r="O25" s="125">
        <f t="shared" si="0"/>
        <v>2800000</v>
      </c>
      <c r="P25" s="125"/>
      <c r="Q25" s="125">
        <v>35170</v>
      </c>
      <c r="R25" s="125"/>
      <c r="S25" s="125">
        <v>61533641523</v>
      </c>
      <c r="T25" s="125"/>
      <c r="U25" s="125">
        <v>97890067800</v>
      </c>
      <c r="W25" s="126">
        <f t="shared" si="1"/>
        <v>2.58373688882583E-2</v>
      </c>
      <c r="Y25" s="125"/>
      <c r="Z25" s="170"/>
      <c r="AA25" s="125"/>
      <c r="AB25" s="129"/>
      <c r="AC25" s="127"/>
      <c r="AD25" s="130"/>
      <c r="AE25" s="127"/>
      <c r="AF25" s="131"/>
      <c r="AG25" s="129"/>
      <c r="AH25" s="129"/>
    </row>
    <row r="26" spans="1:34" ht="41.25" customHeight="1" x14ac:dyDescent="0.85">
      <c r="A26" s="123" t="s">
        <v>125</v>
      </c>
      <c r="B26" s="124"/>
      <c r="C26" s="125">
        <v>23800000</v>
      </c>
      <c r="D26" s="125"/>
      <c r="E26" s="125">
        <v>90752321589</v>
      </c>
      <c r="F26" s="125"/>
      <c r="G26" s="125">
        <v>76369282920</v>
      </c>
      <c r="H26" s="125"/>
      <c r="I26" s="125">
        <v>16200000</v>
      </c>
      <c r="J26" s="125">
        <v>55929072660</v>
      </c>
      <c r="K26" s="125"/>
      <c r="L26" s="125">
        <v>0</v>
      </c>
      <c r="M26" s="125">
        <v>0</v>
      </c>
      <c r="N26" s="125"/>
      <c r="O26" s="125">
        <f t="shared" si="0"/>
        <v>40000000</v>
      </c>
      <c r="P26" s="125"/>
      <c r="Q26" s="125">
        <v>3565</v>
      </c>
      <c r="R26" s="125"/>
      <c r="S26" s="125">
        <v>146681394249</v>
      </c>
      <c r="T26" s="125"/>
      <c r="U26" s="125">
        <v>141751530000</v>
      </c>
      <c r="W26" s="126">
        <f t="shared" si="1"/>
        <v>3.7414281687574977E-2</v>
      </c>
      <c r="Y26" s="125"/>
      <c r="Z26" s="170"/>
      <c r="AA26" s="125"/>
      <c r="AB26" s="129"/>
      <c r="AC26" s="127"/>
      <c r="AD26" s="130"/>
      <c r="AE26" s="127"/>
      <c r="AF26" s="131"/>
      <c r="AG26" s="129"/>
      <c r="AH26" s="129"/>
    </row>
    <row r="27" spans="1:34" ht="41.25" customHeight="1" x14ac:dyDescent="0.85">
      <c r="A27" s="123" t="s">
        <v>118</v>
      </c>
      <c r="B27" s="124"/>
      <c r="C27" s="125">
        <v>4000000</v>
      </c>
      <c r="D27" s="125"/>
      <c r="E27" s="125">
        <v>68080169429</v>
      </c>
      <c r="F27" s="125"/>
      <c r="G27" s="125">
        <v>61710624000</v>
      </c>
      <c r="H27" s="125"/>
      <c r="I27" s="125">
        <v>0</v>
      </c>
      <c r="J27" s="125">
        <v>0</v>
      </c>
      <c r="K27" s="125"/>
      <c r="L27" s="125">
        <v>0</v>
      </c>
      <c r="M27" s="125">
        <v>0</v>
      </c>
      <c r="N27" s="125"/>
      <c r="O27" s="125">
        <f t="shared" si="0"/>
        <v>4000000</v>
      </c>
      <c r="P27" s="125"/>
      <c r="Q27" s="125">
        <v>15240</v>
      </c>
      <c r="R27" s="125"/>
      <c r="S27" s="125">
        <v>68080169429</v>
      </c>
      <c r="T27" s="125"/>
      <c r="U27" s="125">
        <v>60597288000</v>
      </c>
      <c r="W27" s="126">
        <f t="shared" si="1"/>
        <v>1.5994211863075532E-2</v>
      </c>
      <c r="Y27" s="125"/>
      <c r="Z27" s="170"/>
      <c r="AA27" s="125"/>
      <c r="AB27" s="129"/>
      <c r="AC27" s="127"/>
      <c r="AD27" s="130"/>
      <c r="AE27" s="127"/>
      <c r="AF27" s="131"/>
      <c r="AG27" s="129"/>
      <c r="AH27" s="129"/>
    </row>
    <row r="28" spans="1:34" ht="41.25" customHeight="1" x14ac:dyDescent="0.85">
      <c r="A28" s="123" t="s">
        <v>85</v>
      </c>
      <c r="B28" s="124"/>
      <c r="C28" s="125">
        <v>6700000</v>
      </c>
      <c r="D28" s="125"/>
      <c r="E28" s="125">
        <v>109291688984</v>
      </c>
      <c r="F28" s="125"/>
      <c r="G28" s="125">
        <v>114021511200</v>
      </c>
      <c r="H28" s="125"/>
      <c r="I28" s="125">
        <v>1800000</v>
      </c>
      <c r="J28" s="125">
        <v>32043455225</v>
      </c>
      <c r="K28" s="125"/>
      <c r="L28" s="125">
        <v>0</v>
      </c>
      <c r="M28" s="125">
        <v>0</v>
      </c>
      <c r="N28" s="125"/>
      <c r="O28" s="125">
        <f t="shared" si="0"/>
        <v>8500000</v>
      </c>
      <c r="P28" s="125"/>
      <c r="Q28" s="125">
        <v>17950</v>
      </c>
      <c r="R28" s="125"/>
      <c r="S28" s="125">
        <v>141335144209</v>
      </c>
      <c r="T28" s="125"/>
      <c r="U28" s="125">
        <v>151667178750</v>
      </c>
      <c r="W28" s="126">
        <f t="shared" si="1"/>
        <v>4.0031444800012292E-2</v>
      </c>
      <c r="Y28" s="125"/>
      <c r="Z28" s="170"/>
      <c r="AA28" s="125"/>
      <c r="AB28" s="129"/>
      <c r="AC28" s="127"/>
      <c r="AD28" s="130"/>
      <c r="AE28" s="127"/>
      <c r="AF28" s="131"/>
      <c r="AG28" s="129"/>
      <c r="AH28" s="129"/>
    </row>
    <row r="29" spans="1:34" ht="41.25" customHeight="1" x14ac:dyDescent="0.85">
      <c r="A29" s="123" t="s">
        <v>86</v>
      </c>
      <c r="B29" s="124"/>
      <c r="C29" s="125">
        <v>6400000</v>
      </c>
      <c r="D29" s="125"/>
      <c r="E29" s="125">
        <v>123366716417</v>
      </c>
      <c r="F29" s="125"/>
      <c r="G29" s="125">
        <v>333237369600</v>
      </c>
      <c r="H29" s="125"/>
      <c r="I29" s="125">
        <v>0</v>
      </c>
      <c r="J29" s="125">
        <v>0</v>
      </c>
      <c r="K29" s="125"/>
      <c r="L29" s="125">
        <v>0</v>
      </c>
      <c r="M29" s="125">
        <v>0</v>
      </c>
      <c r="N29" s="125"/>
      <c r="O29" s="125">
        <f t="shared" si="0"/>
        <v>6400000</v>
      </c>
      <c r="P29" s="125"/>
      <c r="Q29" s="125">
        <v>43910</v>
      </c>
      <c r="R29" s="125"/>
      <c r="S29" s="125">
        <v>123366716417</v>
      </c>
      <c r="T29" s="125"/>
      <c r="U29" s="125">
        <v>279351907200</v>
      </c>
      <c r="W29" s="126">
        <f t="shared" si="1"/>
        <v>7.3732896893191235E-2</v>
      </c>
      <c r="Y29" s="125"/>
      <c r="Z29" s="170"/>
      <c r="AA29" s="125"/>
      <c r="AB29" s="129"/>
      <c r="AC29" s="127"/>
      <c r="AD29" s="130"/>
      <c r="AE29" s="127"/>
      <c r="AF29" s="131"/>
      <c r="AG29" s="129"/>
      <c r="AH29" s="129"/>
    </row>
    <row r="30" spans="1:34" ht="41.25" customHeight="1" x14ac:dyDescent="0.85">
      <c r="A30" s="123" t="s">
        <v>94</v>
      </c>
      <c r="B30" s="124"/>
      <c r="C30" s="125">
        <v>2400000</v>
      </c>
      <c r="D30" s="125"/>
      <c r="E30" s="125">
        <v>48502124119</v>
      </c>
      <c r="F30" s="125"/>
      <c r="G30" s="125">
        <v>79110475200</v>
      </c>
      <c r="H30" s="125"/>
      <c r="I30" s="125">
        <v>0</v>
      </c>
      <c r="J30" s="125">
        <v>0</v>
      </c>
      <c r="K30" s="125"/>
      <c r="L30" s="125">
        <v>0</v>
      </c>
      <c r="M30" s="125">
        <v>0</v>
      </c>
      <c r="N30" s="125"/>
      <c r="O30" s="125">
        <f t="shared" si="0"/>
        <v>2400000</v>
      </c>
      <c r="P30" s="125"/>
      <c r="Q30" s="125">
        <v>28760</v>
      </c>
      <c r="R30" s="125"/>
      <c r="S30" s="125">
        <v>48502124119</v>
      </c>
      <c r="T30" s="125"/>
      <c r="U30" s="125">
        <v>68613307200</v>
      </c>
      <c r="W30" s="126">
        <f t="shared" si="1"/>
        <v>1.8109981621340639E-2</v>
      </c>
      <c r="Y30" s="125"/>
      <c r="Z30" s="170"/>
      <c r="AA30" s="125"/>
      <c r="AB30" s="129"/>
      <c r="AC30" s="127"/>
      <c r="AD30" s="130"/>
      <c r="AE30" s="127"/>
      <c r="AF30" s="131"/>
      <c r="AG30" s="129"/>
      <c r="AH30" s="129"/>
    </row>
    <row r="31" spans="1:34" ht="41.25" customHeight="1" x14ac:dyDescent="0.85">
      <c r="A31" s="123" t="s">
        <v>123</v>
      </c>
      <c r="B31" s="124"/>
      <c r="C31" s="125">
        <v>2300000</v>
      </c>
      <c r="D31" s="125"/>
      <c r="E31" s="125">
        <v>75938098882</v>
      </c>
      <c r="F31" s="125"/>
      <c r="G31" s="125">
        <v>66188819250</v>
      </c>
      <c r="H31" s="125"/>
      <c r="I31" s="125">
        <v>100000</v>
      </c>
      <c r="J31" s="125">
        <v>2676798071</v>
      </c>
      <c r="K31" s="125"/>
      <c r="L31" s="125">
        <v>0</v>
      </c>
      <c r="M31" s="125">
        <v>0</v>
      </c>
      <c r="N31" s="125"/>
      <c r="O31" s="125">
        <f t="shared" si="0"/>
        <v>2400000</v>
      </c>
      <c r="P31" s="125"/>
      <c r="Q31" s="125">
        <v>26780</v>
      </c>
      <c r="R31" s="125"/>
      <c r="S31" s="125">
        <v>78614896953</v>
      </c>
      <c r="T31" s="125"/>
      <c r="U31" s="125">
        <v>63889581600</v>
      </c>
      <c r="W31" s="126">
        <f t="shared" si="1"/>
        <v>1.6863188728077273E-2</v>
      </c>
      <c r="Y31" s="125"/>
      <c r="Z31" s="170"/>
      <c r="AA31" s="125"/>
      <c r="AB31" s="129"/>
      <c r="AC31" s="127"/>
      <c r="AD31" s="130"/>
      <c r="AE31" s="127"/>
      <c r="AF31" s="131"/>
      <c r="AG31" s="129"/>
      <c r="AH31" s="129"/>
    </row>
    <row r="32" spans="1:34" ht="41.25" customHeight="1" x14ac:dyDescent="0.85">
      <c r="A32" s="123" t="s">
        <v>107</v>
      </c>
      <c r="B32" s="124"/>
      <c r="C32" s="125">
        <v>6200000</v>
      </c>
      <c r="D32" s="125"/>
      <c r="E32" s="125">
        <v>151030657148</v>
      </c>
      <c r="F32" s="125"/>
      <c r="G32" s="125">
        <v>268341809400</v>
      </c>
      <c r="H32" s="125"/>
      <c r="I32" s="125">
        <v>0</v>
      </c>
      <c r="J32" s="125">
        <v>0</v>
      </c>
      <c r="K32" s="125"/>
      <c r="L32" s="125">
        <v>0</v>
      </c>
      <c r="M32" s="125">
        <v>0</v>
      </c>
      <c r="N32" s="125"/>
      <c r="O32" s="125">
        <f t="shared" si="0"/>
        <v>6200000</v>
      </c>
      <c r="P32" s="125"/>
      <c r="Q32" s="125">
        <v>42060</v>
      </c>
      <c r="R32" s="125"/>
      <c r="S32" s="125">
        <v>151030657148</v>
      </c>
      <c r="T32" s="125"/>
      <c r="U32" s="125">
        <v>259220406600</v>
      </c>
      <c r="W32" s="126">
        <f t="shared" si="1"/>
        <v>6.8419334251278413E-2</v>
      </c>
      <c r="Y32" s="125"/>
      <c r="Z32" s="170"/>
      <c r="AA32" s="125"/>
      <c r="AB32" s="129"/>
      <c r="AC32" s="127"/>
      <c r="AD32" s="130"/>
      <c r="AE32" s="127"/>
      <c r="AF32" s="131"/>
      <c r="AG32" s="129"/>
      <c r="AH32" s="129"/>
    </row>
    <row r="33" spans="1:34" ht="41.25" customHeight="1" x14ac:dyDescent="0.85">
      <c r="A33" s="123" t="s">
        <v>108</v>
      </c>
      <c r="B33" s="124"/>
      <c r="C33" s="125">
        <v>20750000</v>
      </c>
      <c r="D33" s="125"/>
      <c r="E33" s="125">
        <v>394786505217</v>
      </c>
      <c r="F33" s="125"/>
      <c r="G33" s="125">
        <v>473997831750</v>
      </c>
      <c r="H33" s="125"/>
      <c r="I33" s="125">
        <v>0</v>
      </c>
      <c r="J33" s="125">
        <v>0</v>
      </c>
      <c r="K33" s="125"/>
      <c r="L33" s="125">
        <v>0</v>
      </c>
      <c r="M33" s="125">
        <v>0</v>
      </c>
      <c r="N33" s="125"/>
      <c r="O33" s="125">
        <f t="shared" si="0"/>
        <v>20750000</v>
      </c>
      <c r="P33" s="125"/>
      <c r="Q33" s="125">
        <v>21730</v>
      </c>
      <c r="R33" s="125"/>
      <c r="S33" s="125">
        <v>394786505217</v>
      </c>
      <c r="T33" s="125"/>
      <c r="U33" s="125">
        <v>448214659875</v>
      </c>
      <c r="W33" s="126">
        <f t="shared" si="1"/>
        <v>0.11830298791881724</v>
      </c>
      <c r="Y33" s="125"/>
      <c r="Z33" s="170"/>
      <c r="AA33" s="125"/>
      <c r="AB33" s="129"/>
      <c r="AC33" s="127"/>
      <c r="AD33" s="130"/>
      <c r="AE33" s="127"/>
      <c r="AF33" s="131"/>
      <c r="AG33" s="129"/>
      <c r="AH33" s="129"/>
    </row>
    <row r="34" spans="1:34" ht="41.25" customHeight="1" x14ac:dyDescent="0.85">
      <c r="A34" s="123" t="s">
        <v>117</v>
      </c>
      <c r="B34" s="124"/>
      <c r="C34" s="125">
        <v>15000000</v>
      </c>
      <c r="D34" s="125"/>
      <c r="E34" s="125">
        <v>78466066997</v>
      </c>
      <c r="F34" s="125"/>
      <c r="G34" s="125">
        <v>73957320000</v>
      </c>
      <c r="H34" s="125"/>
      <c r="I34" s="125">
        <v>5000000</v>
      </c>
      <c r="J34" s="125">
        <v>24729261031</v>
      </c>
      <c r="K34" s="125"/>
      <c r="L34" s="125">
        <v>0</v>
      </c>
      <c r="M34" s="125">
        <v>0</v>
      </c>
      <c r="N34" s="125"/>
      <c r="O34" s="125">
        <f t="shared" si="0"/>
        <v>20000000</v>
      </c>
      <c r="P34" s="125"/>
      <c r="Q34" s="125">
        <v>5000</v>
      </c>
      <c r="R34" s="125"/>
      <c r="S34" s="125">
        <v>103195328028</v>
      </c>
      <c r="T34" s="125"/>
      <c r="U34" s="125">
        <v>99405000000</v>
      </c>
      <c r="W34" s="126">
        <f t="shared" si="1"/>
        <v>2.6237224184835189E-2</v>
      </c>
      <c r="Y34" s="125"/>
      <c r="Z34" s="170"/>
      <c r="AA34" s="125"/>
      <c r="AB34" s="129"/>
      <c r="AC34" s="127"/>
      <c r="AD34" s="130"/>
      <c r="AE34" s="127"/>
      <c r="AF34" s="131"/>
      <c r="AG34" s="129"/>
      <c r="AH34" s="129"/>
    </row>
    <row r="35" spans="1:34" ht="41.25" customHeight="1" x14ac:dyDescent="0.85">
      <c r="A35" s="123" t="s">
        <v>87</v>
      </c>
      <c r="B35" s="124"/>
      <c r="C35" s="125">
        <v>21400000</v>
      </c>
      <c r="D35" s="125"/>
      <c r="E35" s="125">
        <v>393580515607</v>
      </c>
      <c r="F35" s="125"/>
      <c r="G35" s="125">
        <v>401628009600</v>
      </c>
      <c r="H35" s="125"/>
      <c r="I35" s="125">
        <v>600000</v>
      </c>
      <c r="J35" s="125">
        <v>10743746457</v>
      </c>
      <c r="K35" s="125"/>
      <c r="L35" s="125">
        <v>0</v>
      </c>
      <c r="M35" s="125">
        <v>0</v>
      </c>
      <c r="N35" s="125"/>
      <c r="O35" s="125">
        <f t="shared" si="0"/>
        <v>22000000</v>
      </c>
      <c r="P35" s="125"/>
      <c r="Q35" s="125">
        <v>17430</v>
      </c>
      <c r="R35" s="125"/>
      <c r="S35" s="125">
        <v>404324262064</v>
      </c>
      <c r="T35" s="125"/>
      <c r="U35" s="125">
        <v>381178413000</v>
      </c>
      <c r="W35" s="126">
        <f t="shared" si="1"/>
        <v>0.10060925985916902</v>
      </c>
      <c r="Y35" s="125"/>
      <c r="Z35" s="170"/>
      <c r="AA35" s="125"/>
      <c r="AB35" s="129"/>
      <c r="AC35" s="127"/>
      <c r="AD35" s="130"/>
      <c r="AE35" s="127"/>
      <c r="AF35" s="131"/>
      <c r="AG35" s="129"/>
      <c r="AH35" s="129"/>
    </row>
    <row r="36" spans="1:34" ht="41.25" customHeight="1" thickBot="1" x14ac:dyDescent="0.8">
      <c r="C36" s="132"/>
      <c r="D36" s="133"/>
      <c r="E36" s="134">
        <f>SUM(E12:E35)</f>
        <v>3171671400285</v>
      </c>
      <c r="F36" s="133"/>
      <c r="G36" s="134">
        <f>SUM(G12:G35)</f>
        <v>3717293579476.4175</v>
      </c>
      <c r="H36" s="133"/>
      <c r="I36" s="135"/>
      <c r="J36" s="134">
        <f>SUM(J12:J35)</f>
        <v>229115262521</v>
      </c>
      <c r="K36" s="133"/>
      <c r="L36" s="135"/>
      <c r="M36" s="134">
        <f>SUM(M12:M35)</f>
        <v>133326681672</v>
      </c>
      <c r="N36" s="133"/>
      <c r="O36" s="132"/>
      <c r="R36" s="133"/>
      <c r="S36" s="134">
        <f>SUM(S12:S35)</f>
        <v>3280320524884</v>
      </c>
      <c r="T36" s="133"/>
      <c r="U36" s="134">
        <f>SUM(U12:U35)</f>
        <v>3533538302035.1953</v>
      </c>
      <c r="W36" s="28">
        <f>SUM(W12:W35)</f>
        <v>0.93265164323926653</v>
      </c>
      <c r="Y36" s="125"/>
      <c r="Z36" s="125"/>
      <c r="AA36" s="125"/>
    </row>
    <row r="37" spans="1:34" ht="41.25" customHeight="1" thickTop="1" x14ac:dyDescent="0.75">
      <c r="E37" s="136"/>
      <c r="G37" s="136"/>
      <c r="I37" s="135"/>
      <c r="J37" s="128"/>
      <c r="M37" s="128"/>
      <c r="T37" s="136"/>
      <c r="Y37" s="125"/>
      <c r="Z37" s="125"/>
      <c r="AA37" s="125"/>
    </row>
    <row r="38" spans="1:34" ht="41.25" customHeight="1" x14ac:dyDescent="0.75">
      <c r="E38" s="128"/>
      <c r="I38" s="135"/>
      <c r="J38" s="136"/>
      <c r="M38" s="136"/>
      <c r="T38" s="128"/>
      <c r="Y38" s="125"/>
      <c r="Z38" s="125"/>
      <c r="AA38" s="125"/>
    </row>
    <row r="39" spans="1:34" ht="31.5" x14ac:dyDescent="0.75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Y39" s="125"/>
      <c r="Z39" s="125"/>
      <c r="AA39" s="125"/>
    </row>
    <row r="40" spans="1:34" ht="31.5" x14ac:dyDescent="0.75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Y40" s="125"/>
      <c r="Z40" s="125"/>
      <c r="AA40" s="125"/>
    </row>
    <row r="41" spans="1:34" ht="31.5" x14ac:dyDescent="0.75">
      <c r="C41" s="171"/>
      <c r="D41" s="171"/>
      <c r="E41" s="172"/>
      <c r="F41" s="171"/>
      <c r="G41" s="172"/>
      <c r="H41" s="171"/>
      <c r="I41" s="171"/>
      <c r="J41" s="172"/>
      <c r="K41" s="171"/>
      <c r="L41" s="171"/>
      <c r="M41" s="172"/>
      <c r="N41" s="171"/>
      <c r="O41" s="171"/>
      <c r="P41" s="171"/>
      <c r="Q41" s="171"/>
      <c r="R41" s="171"/>
      <c r="S41" s="172"/>
      <c r="T41" s="171"/>
      <c r="U41" s="172"/>
      <c r="Y41" s="125"/>
      <c r="Z41" s="125"/>
      <c r="AA41" s="125"/>
    </row>
    <row r="42" spans="1:34" ht="31.5" x14ac:dyDescent="0.75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3"/>
      <c r="T42" s="171"/>
      <c r="U42" s="171"/>
      <c r="Y42" s="125"/>
      <c r="Z42" s="125"/>
      <c r="AA42" s="125"/>
    </row>
    <row r="43" spans="1:34" x14ac:dyDescent="0.25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</row>
    <row r="44" spans="1:34" x14ac:dyDescent="0.25">
      <c r="C44" s="174"/>
      <c r="D44" s="171"/>
      <c r="E44" s="174"/>
      <c r="F44" s="171"/>
      <c r="G44" s="174"/>
      <c r="H44" s="171"/>
      <c r="I44" s="174"/>
      <c r="J44" s="171"/>
      <c r="K44" s="171"/>
      <c r="L44" s="174"/>
      <c r="M44" s="171"/>
      <c r="N44" s="171"/>
      <c r="O44" s="174"/>
      <c r="P44" s="171"/>
      <c r="Q44" s="174"/>
      <c r="R44" s="171"/>
      <c r="S44" s="174"/>
      <c r="T44" s="171"/>
      <c r="U44" s="174"/>
    </row>
    <row r="46" spans="1:34" x14ac:dyDescent="0.25">
      <c r="S46" s="171"/>
    </row>
  </sheetData>
  <autoFilter ref="A11:AH11" xr:uid="{00000000-0001-0000-0100-000000000000}">
    <sortState xmlns:xlrd2="http://schemas.microsoft.com/office/spreadsheetml/2017/richdata2" ref="A14:AH37">
      <sortCondition ref="A11"/>
    </sortState>
  </autoFilter>
  <mergeCells count="18">
    <mergeCell ref="A2:W2"/>
    <mergeCell ref="A3:W3"/>
    <mergeCell ref="A4:W4"/>
    <mergeCell ref="I9:M9"/>
    <mergeCell ref="A9:A11"/>
    <mergeCell ref="C10:C11"/>
    <mergeCell ref="E10:E11"/>
    <mergeCell ref="G10:G11"/>
    <mergeCell ref="C9:G9"/>
    <mergeCell ref="W10:W11"/>
    <mergeCell ref="O10:O11"/>
    <mergeCell ref="Q10:Q11"/>
    <mergeCell ref="T10:T11"/>
    <mergeCell ref="S10:S11"/>
    <mergeCell ref="U10:U11"/>
    <mergeCell ref="I10:J10"/>
    <mergeCell ref="L10:M10"/>
    <mergeCell ref="O9:W9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5696-D228-42F4-8D3D-A17CBEA6224F}">
  <dimension ref="A2:AW20"/>
  <sheetViews>
    <sheetView rightToLeft="1" view="pageBreakPreview" topLeftCell="B1" zoomScale="50" zoomScaleNormal="46" zoomScaleSheetLayoutView="50" workbookViewId="0">
      <selection activeCell="AG19" sqref="AG19"/>
    </sheetView>
  </sheetViews>
  <sheetFormatPr defaultColWidth="9.140625" defaultRowHeight="31.5" x14ac:dyDescent="0.25"/>
  <cols>
    <col min="1" max="1" width="51.7109375" style="175" customWidth="1"/>
    <col min="2" max="2" width="1" style="175" customWidth="1"/>
    <col min="3" max="3" width="27.28515625" style="198" customWidth="1"/>
    <col min="4" max="4" width="1" style="175" customWidth="1"/>
    <col min="5" max="5" width="31.28515625" style="175" customWidth="1"/>
    <col min="6" max="6" width="0.7109375" style="175" customWidth="1"/>
    <col min="7" max="7" width="22.42578125" style="175" customWidth="1"/>
    <col min="8" max="8" width="1.140625" style="175" hidden="1" customWidth="1"/>
    <col min="9" max="9" width="20.7109375" style="198" bestFit="1" customWidth="1"/>
    <col min="10" max="10" width="1.42578125" style="175" customWidth="1"/>
    <col min="11" max="11" width="18.7109375" style="175" customWidth="1"/>
    <col min="12" max="12" width="0.7109375" style="175" customWidth="1"/>
    <col min="13" max="13" width="17.28515625" style="198" customWidth="1"/>
    <col min="14" max="14" width="0.85546875" style="175" customWidth="1"/>
    <col min="15" max="15" width="14.42578125" style="175" customWidth="1"/>
    <col min="16" max="16" width="1" style="175" customWidth="1"/>
    <col min="17" max="17" width="28.7109375" style="175" customWidth="1"/>
    <col min="18" max="18" width="0.85546875" style="175" customWidth="1"/>
    <col min="19" max="19" width="29.85546875" style="175" customWidth="1"/>
    <col min="20" max="20" width="1" style="175" customWidth="1"/>
    <col min="21" max="21" width="14.42578125" style="175" customWidth="1"/>
    <col min="22" max="22" width="0.85546875" style="175" customWidth="1"/>
    <col min="23" max="23" width="28.28515625" style="175" bestFit="1" customWidth="1"/>
    <col min="24" max="24" width="1.5703125" style="175" customWidth="1"/>
    <col min="25" max="25" width="15.5703125" style="175" customWidth="1"/>
    <col min="26" max="26" width="0.85546875" style="175" customWidth="1"/>
    <col min="27" max="27" width="24.140625" style="175" customWidth="1"/>
    <col min="28" max="28" width="1.42578125" style="175" customWidth="1"/>
    <col min="29" max="29" width="22.5703125" style="175" customWidth="1"/>
    <col min="30" max="30" width="0.85546875" style="175" customWidth="1"/>
    <col min="31" max="31" width="28" style="175" customWidth="1"/>
    <col min="32" max="32" width="1.5703125" style="175" customWidth="1"/>
    <col min="33" max="33" width="28.28515625" style="175" bestFit="1" customWidth="1"/>
    <col min="34" max="34" width="1.140625" style="175" customWidth="1"/>
    <col min="35" max="35" width="30.42578125" style="175" customWidth="1"/>
    <col min="36" max="36" width="0.85546875" style="175" customWidth="1"/>
    <col min="37" max="37" width="24.7109375" style="175" customWidth="1"/>
    <col min="38" max="38" width="1.28515625" style="175" customWidth="1"/>
    <col min="39" max="39" width="1.85546875" style="175" customWidth="1"/>
    <col min="40" max="40" width="40.7109375" style="175" bestFit="1" customWidth="1"/>
    <col min="41" max="41" width="22.42578125" style="175" bestFit="1" customWidth="1"/>
    <col min="42" max="42" width="13.85546875" style="175" customWidth="1"/>
    <col min="43" max="43" width="9" style="175" customWidth="1"/>
    <col min="44" max="44" width="16.7109375" style="175" customWidth="1"/>
    <col min="45" max="45" width="10" style="175" customWidth="1"/>
    <col min="46" max="46" width="15.7109375" style="175" customWidth="1"/>
    <col min="47" max="47" width="16.28515625" style="175" customWidth="1"/>
    <col min="48" max="48" width="9.140625" style="175"/>
    <col min="49" max="49" width="27.28515625" style="175" bestFit="1" customWidth="1"/>
    <col min="50" max="16384" width="9.140625" style="175"/>
  </cols>
  <sheetData>
    <row r="2" spans="1:49" ht="47.25" customHeight="1" x14ac:dyDescent="0.25">
      <c r="A2" s="221" t="s">
        <v>66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</row>
    <row r="3" spans="1:49" ht="47.25" customHeight="1" x14ac:dyDescent="0.25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</row>
    <row r="4" spans="1:49" ht="47.25" customHeight="1" x14ac:dyDescent="0.25">
      <c r="A4" s="221" t="str">
        <f>سهام!$A$4</f>
        <v>برای ماه منتهی به 1402/05/31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</row>
    <row r="5" spans="1:49" ht="47.25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</row>
    <row r="6" spans="1:49" s="179" customFormat="1" ht="47.25" customHeight="1" x14ac:dyDescent="0.25">
      <c r="A6" s="177" t="s">
        <v>67</v>
      </c>
      <c r="B6" s="177"/>
      <c r="C6" s="178"/>
      <c r="D6" s="177"/>
      <c r="E6" s="177"/>
      <c r="F6" s="177"/>
      <c r="G6" s="177"/>
      <c r="H6" s="177"/>
      <c r="I6" s="178"/>
      <c r="J6" s="177"/>
      <c r="K6" s="177"/>
      <c r="L6" s="177"/>
      <c r="M6" s="178"/>
      <c r="N6" s="177"/>
      <c r="O6" s="177"/>
      <c r="P6" s="177"/>
      <c r="Q6" s="177"/>
      <c r="R6" s="177"/>
      <c r="S6" s="177"/>
    </row>
    <row r="7" spans="1:49" s="179" customFormat="1" ht="47.25" customHeight="1" x14ac:dyDescent="0.25">
      <c r="A7" s="177" t="s">
        <v>162</v>
      </c>
      <c r="B7" s="177"/>
      <c r="C7" s="178"/>
      <c r="D7" s="177"/>
      <c r="E7" s="177"/>
      <c r="F7" s="177"/>
      <c r="G7" s="177"/>
      <c r="H7" s="177"/>
      <c r="I7" s="178"/>
      <c r="J7" s="177"/>
      <c r="K7" s="177"/>
      <c r="L7" s="177"/>
      <c r="M7" s="178"/>
      <c r="N7" s="177"/>
      <c r="O7" s="177"/>
      <c r="P7" s="177"/>
      <c r="Q7" s="177"/>
      <c r="R7" s="177"/>
      <c r="S7" s="177"/>
    </row>
    <row r="9" spans="1:49" x14ac:dyDescent="0.2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O9" s="222" t="s">
        <v>136</v>
      </c>
      <c r="P9" s="222"/>
      <c r="Q9" s="222"/>
      <c r="R9" s="222"/>
      <c r="S9" s="222"/>
      <c r="U9" s="223" t="s">
        <v>3</v>
      </c>
      <c r="V9" s="223"/>
      <c r="W9" s="223"/>
      <c r="X9" s="223"/>
      <c r="Y9" s="223"/>
      <c r="Z9" s="223"/>
      <c r="AA9" s="223"/>
      <c r="AC9" s="223" t="s">
        <v>147</v>
      </c>
      <c r="AD9" s="223"/>
      <c r="AE9" s="223"/>
      <c r="AF9" s="223"/>
      <c r="AG9" s="223"/>
      <c r="AH9" s="223"/>
      <c r="AI9" s="223"/>
      <c r="AJ9" s="223"/>
      <c r="AK9" s="223"/>
    </row>
    <row r="10" spans="1:49" ht="33.75" customHeight="1" x14ac:dyDescent="0.25">
      <c r="A10" s="220" t="s">
        <v>2</v>
      </c>
      <c r="C10" s="218" t="s">
        <v>151</v>
      </c>
      <c r="E10" s="218" t="s">
        <v>152</v>
      </c>
      <c r="G10" s="218" t="s">
        <v>153</v>
      </c>
      <c r="I10" s="218" t="s">
        <v>154</v>
      </c>
      <c r="J10" s="180"/>
      <c r="K10" s="218" t="s">
        <v>14</v>
      </c>
      <c r="M10" s="218" t="s">
        <v>155</v>
      </c>
      <c r="N10" s="180"/>
      <c r="O10" s="218" t="s">
        <v>5</v>
      </c>
      <c r="Q10" s="218" t="s">
        <v>6</v>
      </c>
      <c r="R10" s="218"/>
      <c r="S10" s="218" t="s">
        <v>7</v>
      </c>
      <c r="U10" s="216" t="s">
        <v>5</v>
      </c>
      <c r="V10" s="216"/>
      <c r="W10" s="216" t="s">
        <v>6</v>
      </c>
      <c r="X10" s="216"/>
      <c r="Y10" s="216" t="s">
        <v>5</v>
      </c>
      <c r="AA10" s="216" t="s">
        <v>12</v>
      </c>
      <c r="AC10" s="216" t="s">
        <v>5</v>
      </c>
      <c r="AE10" s="216" t="s">
        <v>156</v>
      </c>
      <c r="AG10" s="216" t="s">
        <v>6</v>
      </c>
      <c r="AI10" s="216" t="s">
        <v>7</v>
      </c>
      <c r="AK10" s="216" t="s">
        <v>11</v>
      </c>
    </row>
    <row r="11" spans="1:49" ht="60.75" customHeight="1" x14ac:dyDescent="0.25">
      <c r="A11" s="220" t="s">
        <v>2</v>
      </c>
      <c r="C11" s="219" t="s">
        <v>5</v>
      </c>
      <c r="E11" s="219" t="s">
        <v>6</v>
      </c>
      <c r="G11" s="219" t="s">
        <v>7</v>
      </c>
      <c r="I11" s="219"/>
      <c r="K11" s="219"/>
      <c r="M11" s="219"/>
      <c r="O11" s="219"/>
      <c r="Q11" s="219" t="s">
        <v>6</v>
      </c>
      <c r="R11" s="219"/>
      <c r="S11" s="219"/>
      <c r="U11" s="217"/>
      <c r="V11" s="217"/>
      <c r="W11" s="217"/>
      <c r="X11" s="217"/>
      <c r="Y11" s="217"/>
      <c r="AA11" s="217"/>
      <c r="AC11" s="217" t="s">
        <v>5</v>
      </c>
      <c r="AE11" s="217" t="s">
        <v>156</v>
      </c>
      <c r="AG11" s="217" t="s">
        <v>6</v>
      </c>
      <c r="AI11" s="217" t="s">
        <v>7</v>
      </c>
      <c r="AK11" s="217" t="s">
        <v>11</v>
      </c>
      <c r="AN11" s="202">
        <f>'جمع درآمدها'!$J$6</f>
        <v>3788701095044</v>
      </c>
      <c r="AO11" s="203" t="s">
        <v>104</v>
      </c>
    </row>
    <row r="12" spans="1:49" ht="41.25" customHeight="1" x14ac:dyDescent="0.85">
      <c r="A12" s="181" t="s">
        <v>143</v>
      </c>
      <c r="B12" s="182"/>
      <c r="C12" s="183" t="s">
        <v>157</v>
      </c>
      <c r="D12" s="183"/>
      <c r="E12" s="183" t="s">
        <v>157</v>
      </c>
      <c r="F12" s="183"/>
      <c r="G12" s="184" t="s">
        <v>158</v>
      </c>
      <c r="H12" s="183"/>
      <c r="I12" s="183" t="s">
        <v>159</v>
      </c>
      <c r="J12" s="183"/>
      <c r="K12" s="183">
        <v>0</v>
      </c>
      <c r="L12" s="183"/>
      <c r="M12" s="183">
        <v>0</v>
      </c>
      <c r="N12" s="183"/>
      <c r="O12" s="183">
        <v>30000</v>
      </c>
      <c r="P12" s="183"/>
      <c r="Q12" s="183">
        <v>19527448701</v>
      </c>
      <c r="R12" s="183"/>
      <c r="S12" s="183">
        <v>19655736751</v>
      </c>
      <c r="U12" s="185">
        <v>0</v>
      </c>
      <c r="V12" s="185"/>
      <c r="W12" s="185">
        <v>0</v>
      </c>
      <c r="X12" s="185"/>
      <c r="Y12" s="185">
        <v>0</v>
      </c>
      <c r="Z12" s="185"/>
      <c r="AA12" s="185">
        <v>0</v>
      </c>
      <c r="AB12" s="185"/>
      <c r="AC12" s="185">
        <v>30000</v>
      </c>
      <c r="AD12" s="185"/>
      <c r="AE12" s="185">
        <v>653640</v>
      </c>
      <c r="AF12" s="185"/>
      <c r="AG12" s="185">
        <v>19527448701</v>
      </c>
      <c r="AH12" s="185"/>
      <c r="AI12" s="185">
        <v>19605645832</v>
      </c>
      <c r="AK12" s="186">
        <f>AI12/$AN$11</f>
        <v>5.1747671141558638E-3</v>
      </c>
      <c r="AN12" s="187"/>
      <c r="AO12" s="188"/>
      <c r="AP12" s="187"/>
      <c r="AQ12" s="189"/>
      <c r="AR12" s="187"/>
      <c r="AS12" s="190"/>
      <c r="AT12" s="188"/>
      <c r="AU12" s="191"/>
      <c r="AV12" s="189"/>
      <c r="AW12" s="189"/>
    </row>
    <row r="13" spans="1:49" ht="41.25" customHeight="1" x14ac:dyDescent="0.85">
      <c r="A13" s="181" t="s">
        <v>144</v>
      </c>
      <c r="B13" s="182"/>
      <c r="C13" s="183" t="s">
        <v>157</v>
      </c>
      <c r="D13" s="183"/>
      <c r="E13" s="183" t="s">
        <v>157</v>
      </c>
      <c r="F13" s="183"/>
      <c r="G13" s="184" t="s">
        <v>160</v>
      </c>
      <c r="H13" s="183"/>
      <c r="I13" s="183" t="s">
        <v>161</v>
      </c>
      <c r="J13" s="183"/>
      <c r="K13" s="183">
        <v>0</v>
      </c>
      <c r="L13" s="183"/>
      <c r="M13" s="183">
        <v>0</v>
      </c>
      <c r="N13" s="183"/>
      <c r="O13" s="183">
        <v>15500</v>
      </c>
      <c r="P13" s="183"/>
      <c r="Q13" s="183">
        <v>9058723591</v>
      </c>
      <c r="R13" s="183"/>
      <c r="S13" s="183">
        <v>9122576233</v>
      </c>
      <c r="U13" s="185">
        <v>0</v>
      </c>
      <c r="V13" s="185"/>
      <c r="W13" s="185">
        <v>0</v>
      </c>
      <c r="X13" s="185"/>
      <c r="Y13" s="185">
        <v>0</v>
      </c>
      <c r="Z13" s="185"/>
      <c r="AA13" s="185">
        <v>0</v>
      </c>
      <c r="AB13" s="185"/>
      <c r="AC13" s="185">
        <v>15500</v>
      </c>
      <c r="AD13" s="185"/>
      <c r="AE13" s="185">
        <v>583520</v>
      </c>
      <c r="AF13" s="185"/>
      <c r="AG13" s="185">
        <v>9058723591</v>
      </c>
      <c r="AH13" s="185"/>
      <c r="AI13" s="185">
        <v>9042920673</v>
      </c>
      <c r="AK13" s="186">
        <f>AI13/$AN$11</f>
        <v>2.3868129066262431E-3</v>
      </c>
      <c r="AN13" s="187"/>
      <c r="AO13" s="188"/>
      <c r="AP13" s="187"/>
      <c r="AQ13" s="189"/>
      <c r="AR13" s="187"/>
      <c r="AS13" s="190"/>
      <c r="AT13" s="187"/>
      <c r="AU13" s="191"/>
      <c r="AV13" s="189"/>
      <c r="AW13" s="189"/>
    </row>
    <row r="14" spans="1:49" ht="41.25" customHeight="1" thickBot="1" x14ac:dyDescent="0.3">
      <c r="C14" s="192"/>
      <c r="D14" s="193"/>
      <c r="E14" s="194"/>
      <c r="F14" s="193"/>
      <c r="G14" s="195"/>
      <c r="H14" s="193"/>
      <c r="I14" s="195"/>
      <c r="J14" s="193"/>
      <c r="K14" s="195"/>
      <c r="L14" s="193"/>
      <c r="M14" s="195"/>
      <c r="N14" s="193"/>
      <c r="O14" s="194"/>
      <c r="P14" s="193"/>
      <c r="Q14" s="199">
        <f>SUM(Q12:Q13)</f>
        <v>28586172292</v>
      </c>
      <c r="R14" s="193"/>
      <c r="S14" s="199">
        <f>SUM(S12:S13)</f>
        <v>28778312984</v>
      </c>
      <c r="U14" s="196"/>
      <c r="W14" s="199">
        <f>SUM(W12:W13)</f>
        <v>0</v>
      </c>
      <c r="AC14" s="194"/>
      <c r="AD14" s="194"/>
      <c r="AE14" s="194"/>
      <c r="AG14" s="199">
        <f>SUM(AG12:AG13)</f>
        <v>28586172292</v>
      </c>
      <c r="AI14" s="199">
        <f>SUM(AI12:AI13)</f>
        <v>28648566505</v>
      </c>
      <c r="AK14" s="197">
        <f>SUM(AK12:AK13)</f>
        <v>7.561580020782107E-3</v>
      </c>
    </row>
    <row r="15" spans="1:49" ht="41.25" customHeight="1" thickTop="1" x14ac:dyDescent="0.25">
      <c r="E15" s="194"/>
      <c r="G15" s="194"/>
      <c r="I15" s="195"/>
      <c r="K15" s="188"/>
      <c r="O15" s="188"/>
      <c r="R15" s="194"/>
      <c r="W15" s="188"/>
      <c r="AG15" s="188"/>
      <c r="AI15" s="188"/>
    </row>
    <row r="16" spans="1:49" ht="41.25" customHeight="1" x14ac:dyDescent="0.25">
      <c r="E16" s="188"/>
      <c r="I16" s="195"/>
      <c r="K16" s="194"/>
      <c r="O16" s="194"/>
      <c r="R16" s="188"/>
      <c r="U16" s="196"/>
      <c r="W16" s="194"/>
      <c r="AC16" s="194"/>
      <c r="AG16" s="194"/>
      <c r="AI16" s="194"/>
    </row>
    <row r="17" spans="17:19" x14ac:dyDescent="0.25">
      <c r="S17" s="188"/>
    </row>
    <row r="18" spans="17:19" x14ac:dyDescent="0.25">
      <c r="Q18" s="188"/>
      <c r="S18" s="188"/>
    </row>
    <row r="19" spans="17:19" x14ac:dyDescent="0.25">
      <c r="S19" s="194"/>
    </row>
    <row r="20" spans="17:19" x14ac:dyDescent="0.25">
      <c r="Q20" s="194"/>
      <c r="S20" s="194"/>
    </row>
  </sheetData>
  <mergeCells count="29">
    <mergeCell ref="A2:AL2"/>
    <mergeCell ref="A3:AL3"/>
    <mergeCell ref="A4:AL4"/>
    <mergeCell ref="A9:M9"/>
    <mergeCell ref="O9:S9"/>
    <mergeCell ref="U9:AA9"/>
    <mergeCell ref="AC9:AK9"/>
    <mergeCell ref="U10:U11"/>
    <mergeCell ref="A10:A11"/>
    <mergeCell ref="C10:C11"/>
    <mergeCell ref="E10:E11"/>
    <mergeCell ref="G10:G11"/>
    <mergeCell ref="I10:I11"/>
    <mergeCell ref="K10:K11"/>
    <mergeCell ref="M10:M11"/>
    <mergeCell ref="O10:O11"/>
    <mergeCell ref="Q10:Q11"/>
    <mergeCell ref="R10:R11"/>
    <mergeCell ref="S10:S11"/>
    <mergeCell ref="AE10:AE11"/>
    <mergeCell ref="AG10:AG11"/>
    <mergeCell ref="AI10:AI11"/>
    <mergeCell ref="AK10:AK11"/>
    <mergeCell ref="V10:V11"/>
    <mergeCell ref="W10:W11"/>
    <mergeCell ref="X10:X11"/>
    <mergeCell ref="Y10:Y11"/>
    <mergeCell ref="AA10:AA11"/>
    <mergeCell ref="AC10:AC11"/>
  </mergeCells>
  <pageMargins left="0.7" right="0.7" top="0.75" bottom="0.75" header="0.3" footer="0.3"/>
  <pageSetup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2"/>
  <sheetViews>
    <sheetView rightToLeft="1" view="pageBreakPreview" zoomScale="70" zoomScaleNormal="100" zoomScaleSheetLayoutView="70" workbookViewId="0">
      <selection activeCell="G18" sqref="G18"/>
    </sheetView>
  </sheetViews>
  <sheetFormatPr defaultColWidth="9.140625" defaultRowHeight="24.75" x14ac:dyDescent="0.6"/>
  <cols>
    <col min="1" max="1" width="27" style="45" bestFit="1" customWidth="1"/>
    <col min="2" max="2" width="1" style="45" customWidth="1"/>
    <col min="3" max="3" width="31.42578125" style="45" customWidth="1"/>
    <col min="4" max="4" width="2.42578125" style="45" customWidth="1"/>
    <col min="5" max="5" width="20.5703125" style="45" customWidth="1"/>
    <col min="6" max="6" width="1" style="45" customWidth="1"/>
    <col min="7" max="7" width="16.5703125" style="46" customWidth="1"/>
    <col min="8" max="8" width="2.28515625" style="45" customWidth="1"/>
    <col min="9" max="9" width="9" style="45" customWidth="1"/>
    <col min="10" max="10" width="1" style="45" customWidth="1"/>
    <col min="11" max="11" width="29.7109375" style="45" bestFit="1" customWidth="1"/>
    <col min="12" max="12" width="1" style="45" customWidth="1"/>
    <col min="13" max="13" width="23.5703125" style="45" bestFit="1" customWidth="1"/>
    <col min="14" max="14" width="1" style="45" customWidth="1"/>
    <col min="15" max="15" width="24.42578125" style="45" bestFit="1" customWidth="1"/>
    <col min="16" max="16" width="1" style="45" customWidth="1"/>
    <col min="17" max="17" width="23.85546875" style="45" bestFit="1" customWidth="1"/>
    <col min="18" max="18" width="1" style="45" customWidth="1"/>
    <col min="19" max="19" width="15.85546875" style="46" customWidth="1"/>
    <col min="20" max="20" width="1" style="45" customWidth="1"/>
    <col min="21" max="21" width="38.42578125" style="45" bestFit="1" customWidth="1"/>
    <col min="22" max="22" width="21.85546875" style="45" bestFit="1" customWidth="1"/>
    <col min="23" max="23" width="13.85546875" style="45" bestFit="1" customWidth="1"/>
    <col min="24" max="24" width="9.140625" style="45"/>
    <col min="25" max="25" width="13.85546875" style="45" bestFit="1" customWidth="1"/>
    <col min="26" max="26" width="9.140625" style="45"/>
    <col min="27" max="27" width="13.85546875" style="45" bestFit="1" customWidth="1"/>
    <col min="28" max="16384" width="9.140625" style="45"/>
  </cols>
  <sheetData>
    <row r="2" spans="1:28" ht="26.25" x14ac:dyDescent="0.6">
      <c r="A2" s="224" t="s">
        <v>66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28" ht="26.25" x14ac:dyDescent="0.6">
      <c r="A3" s="224" t="s">
        <v>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</row>
    <row r="4" spans="1:28" ht="26.25" x14ac:dyDescent="0.6">
      <c r="A4" s="224" t="str">
        <f>سهام!$A$4</f>
        <v>برای ماه منتهی به 1402/05/31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</row>
    <row r="5" spans="1:28" ht="26.25" x14ac:dyDescent="0.6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6" spans="1:28" ht="33.75" x14ac:dyDescent="0.6">
      <c r="A6" s="226" t="s">
        <v>163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</row>
    <row r="7" spans="1:28" ht="27" thickBot="1" x14ac:dyDescent="0.65">
      <c r="A7" s="224" t="s">
        <v>16</v>
      </c>
      <c r="C7" s="225" t="s">
        <v>17</v>
      </c>
      <c r="D7" s="225" t="s">
        <v>17</v>
      </c>
      <c r="E7" s="225" t="s">
        <v>17</v>
      </c>
      <c r="F7" s="225" t="s">
        <v>17</v>
      </c>
      <c r="G7" s="225" t="s">
        <v>17</v>
      </c>
      <c r="H7" s="225" t="s">
        <v>17</v>
      </c>
      <c r="I7" s="225" t="s">
        <v>17</v>
      </c>
      <c r="K7" s="92" t="str">
        <f>سهام!C9</f>
        <v>1402/04/31</v>
      </c>
      <c r="M7" s="225" t="s">
        <v>3</v>
      </c>
      <c r="N7" s="225" t="s">
        <v>3</v>
      </c>
      <c r="O7" s="225" t="s">
        <v>3</v>
      </c>
      <c r="Q7" s="225" t="str">
        <f>سهام!O9</f>
        <v>1402/05/31</v>
      </c>
      <c r="R7" s="225" t="s">
        <v>4</v>
      </c>
      <c r="S7" s="225" t="s">
        <v>4</v>
      </c>
    </row>
    <row r="8" spans="1:28" ht="52.5" x14ac:dyDescent="0.6">
      <c r="A8" s="224" t="s">
        <v>16</v>
      </c>
      <c r="C8" s="91" t="s">
        <v>18</v>
      </c>
      <c r="E8" s="91" t="s">
        <v>19</v>
      </c>
      <c r="G8" s="91" t="s">
        <v>20</v>
      </c>
      <c r="I8" s="91" t="s">
        <v>14</v>
      </c>
      <c r="K8" s="91" t="s">
        <v>21</v>
      </c>
      <c r="M8" s="91" t="s">
        <v>22</v>
      </c>
      <c r="O8" s="91" t="s">
        <v>23</v>
      </c>
      <c r="Q8" s="91" t="s">
        <v>21</v>
      </c>
      <c r="S8" s="47" t="s">
        <v>15</v>
      </c>
      <c r="U8" s="202">
        <f>'جمع درآمدها'!$J$6</f>
        <v>3788701095044</v>
      </c>
      <c r="V8" s="203" t="s">
        <v>104</v>
      </c>
    </row>
    <row r="9" spans="1:28" ht="26.25" x14ac:dyDescent="0.65">
      <c r="A9" s="48" t="s">
        <v>25</v>
      </c>
      <c r="C9" s="45" t="s">
        <v>26</v>
      </c>
      <c r="E9" s="45" t="s">
        <v>24</v>
      </c>
      <c r="G9" s="46" t="s">
        <v>27</v>
      </c>
      <c r="I9" s="49">
        <v>0</v>
      </c>
      <c r="K9" s="50">
        <v>533161</v>
      </c>
      <c r="L9" s="50"/>
      <c r="M9" s="50">
        <v>2255</v>
      </c>
      <c r="N9" s="50"/>
      <c r="O9" s="50">
        <v>0</v>
      </c>
      <c r="P9" s="50"/>
      <c r="Q9" s="50">
        <v>535416</v>
      </c>
      <c r="S9" s="51">
        <f>Q9/$U$8</f>
        <v>1.4131914515515033E-7</v>
      </c>
      <c r="U9" s="42"/>
      <c r="V9" s="50"/>
      <c r="W9" s="42"/>
      <c r="X9" s="50"/>
      <c r="Y9" s="42"/>
      <c r="Z9" s="50"/>
      <c r="AA9" s="42"/>
      <c r="AB9" s="50"/>
    </row>
    <row r="10" spans="1:28" ht="26.25" x14ac:dyDescent="0.65">
      <c r="A10" s="48" t="s">
        <v>62</v>
      </c>
      <c r="C10" s="45" t="s">
        <v>63</v>
      </c>
      <c r="E10" s="45" t="s">
        <v>24</v>
      </c>
      <c r="G10" s="46" t="s">
        <v>64</v>
      </c>
      <c r="I10" s="49">
        <v>0</v>
      </c>
      <c r="K10" s="50">
        <v>150607463598</v>
      </c>
      <c r="L10" s="50"/>
      <c r="M10" s="50">
        <v>223490613090</v>
      </c>
      <c r="N10" s="50"/>
      <c r="O10" s="50">
        <v>312461603805</v>
      </c>
      <c r="P10" s="50"/>
      <c r="Q10" s="50">
        <v>61636472883</v>
      </c>
      <c r="S10" s="51">
        <f t="shared" ref="S10:S13" si="0">Q10/$U$8</f>
        <v>1.6268497127848558E-2</v>
      </c>
      <c r="U10" s="42"/>
      <c r="V10" s="50"/>
      <c r="W10" s="42"/>
      <c r="X10" s="50"/>
      <c r="Y10" s="42"/>
      <c r="Z10" s="50"/>
      <c r="AA10" s="42"/>
      <c r="AB10" s="50"/>
    </row>
    <row r="11" spans="1:28" ht="26.25" x14ac:dyDescent="0.65">
      <c r="A11" s="48" t="s">
        <v>100</v>
      </c>
      <c r="C11" s="45" t="s">
        <v>101</v>
      </c>
      <c r="E11" s="45" t="s">
        <v>24</v>
      </c>
      <c r="G11" s="46" t="s">
        <v>102</v>
      </c>
      <c r="I11" s="49">
        <v>0</v>
      </c>
      <c r="K11" s="50">
        <v>1022878838</v>
      </c>
      <c r="L11" s="50"/>
      <c r="M11" s="50">
        <v>2413496</v>
      </c>
      <c r="N11" s="50"/>
      <c r="O11" s="50">
        <v>10000</v>
      </c>
      <c r="P11" s="50"/>
      <c r="Q11" s="50">
        <v>1025282334</v>
      </c>
      <c r="S11" s="51">
        <f t="shared" si="0"/>
        <v>2.7061578844031053E-4</v>
      </c>
      <c r="U11" s="42"/>
      <c r="V11" s="50"/>
      <c r="W11" s="42"/>
      <c r="X11" s="50"/>
      <c r="Z11" s="50"/>
      <c r="AA11" s="42"/>
      <c r="AB11" s="50"/>
    </row>
    <row r="12" spans="1:28" ht="26.25" x14ac:dyDescent="0.65">
      <c r="A12" s="48" t="s">
        <v>111</v>
      </c>
      <c r="C12" s="45" t="s">
        <v>112</v>
      </c>
      <c r="E12" s="45" t="s">
        <v>24</v>
      </c>
      <c r="G12" s="46" t="s">
        <v>137</v>
      </c>
      <c r="I12" s="49">
        <v>0</v>
      </c>
      <c r="K12" s="50">
        <v>1431633</v>
      </c>
      <c r="L12" s="50"/>
      <c r="M12" s="50">
        <v>6054</v>
      </c>
      <c r="N12" s="50"/>
      <c r="O12" s="50">
        <v>0</v>
      </c>
      <c r="P12" s="50"/>
      <c r="Q12" s="50">
        <v>1437687</v>
      </c>
      <c r="S12" s="51">
        <f t="shared" si="0"/>
        <v>3.7946698985587394E-7</v>
      </c>
      <c r="U12" s="42"/>
      <c r="V12" s="50"/>
      <c r="W12" s="42"/>
      <c r="X12" s="50"/>
      <c r="Z12" s="50"/>
      <c r="AA12" s="42"/>
      <c r="AB12" s="50"/>
    </row>
    <row r="13" spans="1:28" ht="26.25" x14ac:dyDescent="0.65">
      <c r="A13" s="48" t="s">
        <v>114</v>
      </c>
      <c r="C13" s="45" t="s">
        <v>115</v>
      </c>
      <c r="E13" s="45" t="s">
        <v>24</v>
      </c>
      <c r="G13" s="46" t="s">
        <v>138</v>
      </c>
      <c r="I13" s="49">
        <v>0</v>
      </c>
      <c r="K13" s="50">
        <v>1073940</v>
      </c>
      <c r="L13" s="50"/>
      <c r="M13" s="50">
        <v>4561</v>
      </c>
      <c r="N13" s="50"/>
      <c r="O13" s="50">
        <v>0</v>
      </c>
      <c r="P13" s="50"/>
      <c r="Q13" s="50">
        <v>1078501</v>
      </c>
      <c r="S13" s="51">
        <f t="shared" si="0"/>
        <v>2.8466246688364707E-7</v>
      </c>
      <c r="U13" s="42"/>
      <c r="V13" s="50"/>
      <c r="X13" s="50"/>
      <c r="Y13" s="42"/>
      <c r="Z13" s="50"/>
      <c r="AA13" s="42"/>
      <c r="AB13" s="50"/>
    </row>
    <row r="14" spans="1:28" ht="27" thickBot="1" x14ac:dyDescent="0.7">
      <c r="K14" s="52">
        <f>SUM(K9:K13)</f>
        <v>151633381170</v>
      </c>
      <c r="L14" s="48"/>
      <c r="M14" s="52">
        <f>SUM(M9:M13)</f>
        <v>223493039456</v>
      </c>
      <c r="N14" s="48"/>
      <c r="O14" s="52">
        <f>SUM(O9:O13)</f>
        <v>312461613805</v>
      </c>
      <c r="P14" s="48"/>
      <c r="Q14" s="52">
        <f>SUM(Q9:Q13)</f>
        <v>62664806821</v>
      </c>
      <c r="R14" s="48"/>
      <c r="S14" s="32">
        <f>SUM(S9:S13)</f>
        <v>1.6539918364890764E-2</v>
      </c>
    </row>
    <row r="15" spans="1:28" ht="25.5" thickTop="1" x14ac:dyDescent="0.6">
      <c r="M15" s="53"/>
    </row>
    <row r="16" spans="1:28" x14ac:dyDescent="0.6">
      <c r="K16" s="54"/>
      <c r="M16" s="54"/>
      <c r="N16" s="54"/>
      <c r="O16" s="54"/>
      <c r="P16" s="54"/>
      <c r="Q16" s="54"/>
      <c r="R16" s="54"/>
      <c r="S16" s="55"/>
    </row>
    <row r="17" spans="11:17" ht="26.25" x14ac:dyDescent="0.65">
      <c r="K17" s="200"/>
      <c r="M17" s="200"/>
      <c r="O17" s="200"/>
      <c r="Q17" s="200"/>
    </row>
    <row r="18" spans="11:17" x14ac:dyDescent="0.6">
      <c r="M18" s="53"/>
      <c r="Q18" s="54"/>
    </row>
    <row r="19" spans="11:17" x14ac:dyDescent="0.6">
      <c r="M19" s="53"/>
    </row>
    <row r="20" spans="11:17" x14ac:dyDescent="0.6">
      <c r="M20" s="53"/>
    </row>
    <row r="21" spans="11:17" x14ac:dyDescent="0.6">
      <c r="M21" s="53"/>
    </row>
    <row r="22" spans="11:17" x14ac:dyDescent="0.6">
      <c r="M22" s="53"/>
    </row>
    <row r="23" spans="11:17" x14ac:dyDescent="0.6">
      <c r="M23" s="53"/>
    </row>
    <row r="24" spans="11:17" x14ac:dyDescent="0.6">
      <c r="M24" s="53"/>
    </row>
    <row r="25" spans="11:17" x14ac:dyDescent="0.6">
      <c r="M25" s="53"/>
    </row>
    <row r="26" spans="11:17" x14ac:dyDescent="0.6">
      <c r="M26" s="53"/>
    </row>
    <row r="27" spans="11:17" x14ac:dyDescent="0.6">
      <c r="M27" s="53"/>
    </row>
    <row r="28" spans="11:17" x14ac:dyDescent="0.6">
      <c r="M28" s="53"/>
    </row>
    <row r="29" spans="11:17" x14ac:dyDescent="0.6">
      <c r="M29" s="53"/>
    </row>
    <row r="30" spans="11:17" x14ac:dyDescent="0.6">
      <c r="M30" s="53"/>
    </row>
    <row r="31" spans="11:17" x14ac:dyDescent="0.6">
      <c r="M31" s="53"/>
    </row>
    <row r="32" spans="11:17" x14ac:dyDescent="0.6">
      <c r="M32" s="53"/>
    </row>
    <row r="33" spans="13:13" x14ac:dyDescent="0.6">
      <c r="M33" s="53"/>
    </row>
    <row r="34" spans="13:13" x14ac:dyDescent="0.6">
      <c r="M34" s="53"/>
    </row>
    <row r="35" spans="13:13" x14ac:dyDescent="0.6">
      <c r="M35" s="53"/>
    </row>
    <row r="36" spans="13:13" x14ac:dyDescent="0.6">
      <c r="M36" s="53"/>
    </row>
    <row r="37" spans="13:13" x14ac:dyDescent="0.6">
      <c r="M37" s="53"/>
    </row>
    <row r="38" spans="13:13" x14ac:dyDescent="0.6">
      <c r="M38" s="53"/>
    </row>
    <row r="39" spans="13:13" x14ac:dyDescent="0.6">
      <c r="M39" s="53"/>
    </row>
    <row r="40" spans="13:13" x14ac:dyDescent="0.6">
      <c r="M40" s="53"/>
    </row>
    <row r="41" spans="13:13" x14ac:dyDescent="0.6">
      <c r="M41" s="53"/>
    </row>
    <row r="42" spans="13:13" x14ac:dyDescent="0.6">
      <c r="M42" s="53"/>
    </row>
  </sheetData>
  <mergeCells count="8">
    <mergeCell ref="A2:S2"/>
    <mergeCell ref="A3:S3"/>
    <mergeCell ref="A4:S4"/>
    <mergeCell ref="A7:A8"/>
    <mergeCell ref="C7:I7"/>
    <mergeCell ref="Q7:S7"/>
    <mergeCell ref="M7:O7"/>
    <mergeCell ref="A6:S6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Normal="100" zoomScaleSheetLayoutView="100" workbookViewId="0">
      <selection activeCell="C5" sqref="C5"/>
    </sheetView>
  </sheetViews>
  <sheetFormatPr defaultColWidth="9.140625" defaultRowHeight="27.75" x14ac:dyDescent="0.65"/>
  <cols>
    <col min="1" max="1" width="57.85546875" style="1" customWidth="1"/>
    <col min="2" max="2" width="1" style="1" customWidth="1"/>
    <col min="3" max="3" width="15.5703125" style="26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227" t="s">
        <v>66</v>
      </c>
      <c r="B2" s="227"/>
      <c r="C2" s="227"/>
      <c r="D2" s="227"/>
      <c r="E2" s="227"/>
      <c r="F2" s="227"/>
      <c r="G2" s="227"/>
      <c r="H2" s="227"/>
      <c r="I2" s="227"/>
    </row>
    <row r="3" spans="1:17" ht="30" x14ac:dyDescent="0.65">
      <c r="A3" s="227" t="s">
        <v>28</v>
      </c>
      <c r="B3" s="227" t="s">
        <v>28</v>
      </c>
      <c r="C3" s="227"/>
      <c r="D3" s="227"/>
      <c r="E3" s="227" t="s">
        <v>28</v>
      </c>
      <c r="F3" s="227" t="s">
        <v>28</v>
      </c>
      <c r="G3" s="227" t="s">
        <v>28</v>
      </c>
      <c r="H3" s="227"/>
      <c r="I3" s="227"/>
    </row>
    <row r="4" spans="1:17" ht="30" x14ac:dyDescent="0.65">
      <c r="A4" s="227" t="str">
        <f>سهام!A4</f>
        <v>برای ماه منتهی به 1402/05/31</v>
      </c>
      <c r="B4" s="227" t="s">
        <v>1</v>
      </c>
      <c r="C4" s="227"/>
      <c r="D4" s="227"/>
      <c r="E4" s="227" t="s">
        <v>1</v>
      </c>
      <c r="F4" s="227" t="s">
        <v>1</v>
      </c>
      <c r="G4" s="227" t="s">
        <v>1</v>
      </c>
      <c r="H4" s="227"/>
      <c r="I4" s="227"/>
    </row>
    <row r="5" spans="1:17" ht="33.75" x14ac:dyDescent="0.85">
      <c r="A5" s="10"/>
      <c r="B5" s="10"/>
      <c r="C5" s="10"/>
      <c r="D5" s="10"/>
      <c r="E5" s="10"/>
      <c r="F5" s="10"/>
      <c r="G5" s="10"/>
      <c r="H5" s="10"/>
      <c r="I5" s="10"/>
      <c r="J5" s="201">
        <v>-21668730638</v>
      </c>
      <c r="K5" s="137" t="s">
        <v>130</v>
      </c>
    </row>
    <row r="6" spans="1:17" ht="33.75" x14ac:dyDescent="0.85">
      <c r="A6" s="228" t="s">
        <v>73</v>
      </c>
      <c r="B6" s="228"/>
      <c r="C6" s="228"/>
      <c r="D6" s="228"/>
      <c r="E6" s="228"/>
      <c r="F6" s="228"/>
      <c r="G6" s="228"/>
      <c r="J6" s="201">
        <v>3788701095044</v>
      </c>
      <c r="K6" s="137" t="s">
        <v>104</v>
      </c>
    </row>
    <row r="7" spans="1:17" ht="28.5" x14ac:dyDescent="0.65">
      <c r="A7" s="14"/>
      <c r="B7" s="14"/>
      <c r="C7" s="229" t="s">
        <v>148</v>
      </c>
      <c r="D7" s="229"/>
      <c r="E7" s="229"/>
      <c r="F7" s="229"/>
      <c r="G7" s="229"/>
      <c r="H7" s="229"/>
      <c r="I7" s="229"/>
    </row>
    <row r="8" spans="1:17" ht="64.5" customHeight="1" thickBot="1" x14ac:dyDescent="0.7">
      <c r="A8" s="2" t="s">
        <v>32</v>
      </c>
      <c r="C8" s="2" t="s">
        <v>69</v>
      </c>
      <c r="E8" s="2" t="s">
        <v>21</v>
      </c>
      <c r="G8" s="2" t="s">
        <v>51</v>
      </c>
      <c r="I8" s="16" t="s">
        <v>11</v>
      </c>
      <c r="J8" s="38"/>
      <c r="K8" s="38"/>
      <c r="L8" s="38"/>
      <c r="M8" s="38"/>
      <c r="N8" s="38"/>
      <c r="O8" s="38"/>
      <c r="P8" s="38"/>
      <c r="Q8" s="38"/>
    </row>
    <row r="9" spans="1:17" ht="31.5" customHeight="1" x14ac:dyDescent="0.75">
      <c r="A9" s="3" t="s">
        <v>57</v>
      </c>
      <c r="C9" s="26" t="s">
        <v>70</v>
      </c>
      <c r="E9" s="40">
        <f>'سرمایه‌گذاری در سهام '!S38</f>
        <v>-43909984755</v>
      </c>
      <c r="F9" s="15"/>
      <c r="G9" s="27">
        <f>E9/E13</f>
        <v>1.1354675645959766</v>
      </c>
      <c r="H9" s="15"/>
      <c r="I9" s="18">
        <f>E9/$J$6</f>
        <v>-1.1589719973538861E-2</v>
      </c>
      <c r="J9" s="38"/>
      <c r="K9" s="38"/>
      <c r="L9" s="38"/>
      <c r="M9" s="38"/>
      <c r="N9" s="38"/>
      <c r="O9" s="38"/>
      <c r="P9" s="38"/>
      <c r="Q9" s="38"/>
    </row>
    <row r="10" spans="1:17" ht="31.5" x14ac:dyDescent="0.75">
      <c r="A10" s="3" t="s">
        <v>98</v>
      </c>
      <c r="C10" s="26" t="s">
        <v>71</v>
      </c>
      <c r="E10" s="40">
        <f>'سرمایه‌گذاری در اوراق بهادار '!Q12</f>
        <v>62394214</v>
      </c>
      <c r="F10" s="15"/>
      <c r="G10" s="27">
        <f>E10/E13</f>
        <v>-1.6134509408453606E-3</v>
      </c>
      <c r="H10" s="15"/>
      <c r="I10" s="18">
        <f t="shared" ref="I10:I12" si="0">E10/$J$6</f>
        <v>1.6468497364866779E-5</v>
      </c>
      <c r="J10" s="38"/>
      <c r="K10" s="38"/>
      <c r="L10" s="38"/>
      <c r="M10" s="38"/>
      <c r="N10" s="38"/>
      <c r="O10" s="38"/>
      <c r="P10" s="38"/>
      <c r="Q10" s="38"/>
    </row>
    <row r="11" spans="1:17" ht="31.5" x14ac:dyDescent="0.75">
      <c r="A11" s="3" t="s">
        <v>58</v>
      </c>
      <c r="C11" s="26" t="s">
        <v>72</v>
      </c>
      <c r="E11" s="40">
        <f>'درآمد سپرده بانکی '!I15</f>
        <v>1875373892</v>
      </c>
      <c r="F11" s="15"/>
      <c r="G11" s="27">
        <f>E11/E13</f>
        <v>-4.8495262244736756E-2</v>
      </c>
      <c r="H11" s="15"/>
      <c r="I11" s="18">
        <f t="shared" si="0"/>
        <v>4.9499125028711728E-4</v>
      </c>
      <c r="J11" s="38"/>
      <c r="K11" s="38"/>
      <c r="L11" s="38"/>
      <c r="M11" s="38"/>
      <c r="N11" s="38"/>
      <c r="O11" s="38"/>
      <c r="P11" s="38"/>
      <c r="Q11" s="38"/>
    </row>
    <row r="12" spans="1:17" ht="31.5" x14ac:dyDescent="0.75">
      <c r="A12" s="3" t="s">
        <v>65</v>
      </c>
      <c r="C12" s="26" t="s">
        <v>91</v>
      </c>
      <c r="E12" s="40">
        <f>'سایر درآمدها '!E12</f>
        <v>3300936091</v>
      </c>
      <c r="F12" s="15"/>
      <c r="G12" s="27">
        <f>E12/E13</f>
        <v>-8.535885141039451E-2</v>
      </c>
      <c r="H12" s="15"/>
      <c r="I12" s="18">
        <f t="shared" si="0"/>
        <v>8.7125798741894799E-4</v>
      </c>
      <c r="J12" s="38"/>
      <c r="K12" s="38"/>
      <c r="L12" s="38"/>
      <c r="M12" s="38"/>
      <c r="N12" s="38"/>
      <c r="O12" s="38"/>
      <c r="P12" s="38"/>
      <c r="Q12" s="38"/>
    </row>
    <row r="13" spans="1:17" ht="32.25" thickBot="1" x14ac:dyDescent="0.8">
      <c r="E13" s="17">
        <f>SUM(E9:E12)</f>
        <v>-38671280558</v>
      </c>
      <c r="F13" s="15"/>
      <c r="G13" s="24">
        <f>SUM(G9:G12)</f>
        <v>1</v>
      </c>
      <c r="H13" s="15"/>
      <c r="I13" s="19">
        <f>SUM(I9:I12)</f>
        <v>-1.0207002238467929E-2</v>
      </c>
      <c r="J13" s="38"/>
      <c r="K13" s="38"/>
      <c r="L13" s="38"/>
      <c r="M13" s="38"/>
      <c r="N13" s="38"/>
      <c r="O13" s="38"/>
      <c r="P13" s="38"/>
      <c r="Q13" s="38"/>
    </row>
    <row r="14" spans="1:17" ht="32.25" thickTop="1" x14ac:dyDescent="0.75">
      <c r="F14" s="15"/>
      <c r="H14" s="15"/>
      <c r="I14" s="5"/>
      <c r="J14" s="38"/>
      <c r="K14" s="38"/>
      <c r="L14" s="38"/>
      <c r="M14" s="38"/>
      <c r="N14" s="38"/>
      <c r="O14" s="38"/>
      <c r="P14" s="38"/>
      <c r="Q14" s="38"/>
    </row>
    <row r="15" spans="1:17" x14ac:dyDescent="0.65">
      <c r="E15" s="20"/>
      <c r="I15" s="20"/>
      <c r="J15" s="38"/>
      <c r="K15" s="38"/>
      <c r="L15" s="38"/>
      <c r="M15" s="38"/>
      <c r="N15" s="38"/>
      <c r="O15" s="38"/>
      <c r="P15" s="38"/>
      <c r="Q15" s="38"/>
    </row>
    <row r="16" spans="1:17" x14ac:dyDescent="0.65">
      <c r="E16" s="20"/>
      <c r="J16" s="38"/>
      <c r="K16" s="38"/>
      <c r="L16" s="38"/>
      <c r="M16" s="38"/>
      <c r="N16" s="38"/>
      <c r="O16" s="38"/>
      <c r="P16" s="38"/>
      <c r="Q16" s="38"/>
    </row>
    <row r="17" spans="5:17" x14ac:dyDescent="0.65">
      <c r="E17" s="21"/>
      <c r="G17" s="20"/>
      <c r="I17" s="6"/>
      <c r="J17" s="38"/>
      <c r="K17" s="38"/>
      <c r="L17" s="38"/>
      <c r="M17" s="38"/>
      <c r="N17" s="38"/>
      <c r="O17" s="38"/>
      <c r="P17" s="38"/>
      <c r="Q17" s="38"/>
    </row>
    <row r="18" spans="5:17" ht="27.75" customHeight="1" x14ac:dyDescent="0.65">
      <c r="E18" s="20"/>
      <c r="G18" s="20"/>
      <c r="I18" s="20"/>
      <c r="M18" s="22"/>
    </row>
    <row r="19" spans="5:17" x14ac:dyDescent="0.65">
      <c r="E19" s="21"/>
      <c r="G19" s="20"/>
      <c r="I19" s="39"/>
      <c r="M19" s="22"/>
    </row>
    <row r="20" spans="5:17" x14ac:dyDescent="0.65">
      <c r="G20" s="21"/>
      <c r="M20" s="22"/>
    </row>
    <row r="21" spans="5:17" x14ac:dyDescent="0.65">
      <c r="M21" s="22"/>
    </row>
    <row r="22" spans="5:17" x14ac:dyDescent="0.65">
      <c r="M22" s="22"/>
    </row>
    <row r="23" spans="5:17" x14ac:dyDescent="0.65">
      <c r="M23" s="22"/>
    </row>
    <row r="24" spans="5:17" x14ac:dyDescent="0.65">
      <c r="M24" s="22"/>
    </row>
    <row r="25" spans="5:17" x14ac:dyDescent="0.65">
      <c r="M25" s="22"/>
    </row>
    <row r="26" spans="5:17" x14ac:dyDescent="0.65">
      <c r="M26" s="22"/>
    </row>
    <row r="27" spans="5:17" ht="28.5" customHeight="1" x14ac:dyDescent="0.65">
      <c r="M27" s="22"/>
    </row>
    <row r="28" spans="5:17" x14ac:dyDescent="0.65">
      <c r="M28" s="22"/>
    </row>
    <row r="29" spans="5:17" x14ac:dyDescent="0.65">
      <c r="M29" s="22"/>
    </row>
    <row r="30" spans="5:17" x14ac:dyDescent="0.65">
      <c r="M30" s="22"/>
    </row>
    <row r="31" spans="5:17" x14ac:dyDescent="0.65">
      <c r="M31" s="22"/>
    </row>
    <row r="32" spans="5:17" x14ac:dyDescent="0.65">
      <c r="M32" s="22"/>
    </row>
    <row r="33" spans="13:13" x14ac:dyDescent="0.65">
      <c r="M33" s="22"/>
    </row>
    <row r="34" spans="13:13" x14ac:dyDescent="0.65">
      <c r="M34" s="22"/>
    </row>
    <row r="35" spans="13:13" x14ac:dyDescent="0.65">
      <c r="M35" s="22"/>
    </row>
    <row r="36" spans="13:13" x14ac:dyDescent="0.65">
      <c r="M36" s="22"/>
    </row>
    <row r="37" spans="13:13" x14ac:dyDescent="0.65">
      <c r="M37" s="22"/>
    </row>
    <row r="38" spans="13:13" x14ac:dyDescent="0.65">
      <c r="M38" s="22"/>
    </row>
    <row r="39" spans="13:13" x14ac:dyDescent="0.65">
      <c r="M39" s="22"/>
    </row>
    <row r="40" spans="13:13" x14ac:dyDescent="0.65">
      <c r="M40" s="22"/>
    </row>
    <row r="41" spans="13:13" x14ac:dyDescent="0.65">
      <c r="M41" s="22"/>
    </row>
    <row r="42" spans="13:13" x14ac:dyDescent="0.65">
      <c r="M42" s="22"/>
    </row>
    <row r="43" spans="13:13" x14ac:dyDescent="0.65">
      <c r="M43" s="2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I19" sqref="I19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3.140625" style="26" bestFit="1" customWidth="1"/>
    <col min="4" max="4" width="1" style="1" customWidth="1"/>
    <col min="5" max="5" width="19.42578125" style="1" hidden="1" customWidth="1"/>
    <col min="6" max="6" width="1" style="1" hidden="1" customWidth="1"/>
    <col min="7" max="7" width="12.28515625" style="1" bestFit="1" customWidth="1"/>
    <col min="8" max="8" width="1" style="1" customWidth="1"/>
    <col min="9" max="9" width="28.14062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13.85546875" style="1" bestFit="1" customWidth="1"/>
    <col min="22" max="22" width="11.140625" style="1" bestFit="1" customWidth="1"/>
    <col min="23" max="23" width="11.5703125" style="1" bestFit="1" customWidth="1"/>
    <col min="24" max="24" width="9.140625" style="1"/>
    <col min="25" max="25" width="11.140625" style="1" bestFit="1" customWidth="1"/>
    <col min="26" max="16384" width="9.140625" style="1"/>
  </cols>
  <sheetData>
    <row r="2" spans="1:26" ht="30" x14ac:dyDescent="0.65">
      <c r="A2" s="227" t="s">
        <v>66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26" ht="30" x14ac:dyDescent="0.65">
      <c r="A3" s="227" t="s">
        <v>28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</row>
    <row r="4" spans="1:26" ht="30" x14ac:dyDescent="0.65">
      <c r="A4" s="227" t="str">
        <f>'جمع درآمدها'!A4:I4</f>
        <v>برای ماه منتهی به 1402/05/31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</row>
    <row r="5" spans="1:26" ht="36" x14ac:dyDescent="0.65">
      <c r="A5" s="230" t="s">
        <v>74</v>
      </c>
      <c r="B5" s="230"/>
      <c r="C5" s="230"/>
      <c r="D5" s="230"/>
      <c r="E5" s="230"/>
      <c r="F5" s="230"/>
      <c r="G5" s="230"/>
      <c r="H5" s="230"/>
      <c r="I5" s="230"/>
    </row>
    <row r="6" spans="1:26" ht="30.75" thickBot="1" x14ac:dyDescent="0.7">
      <c r="A6" s="227" t="s">
        <v>29</v>
      </c>
      <c r="B6" s="227"/>
      <c r="C6" s="227"/>
      <c r="D6" s="227"/>
      <c r="E6" s="227"/>
      <c r="F6" s="227"/>
      <c r="G6" s="227"/>
      <c r="I6" s="227" t="s">
        <v>149</v>
      </c>
      <c r="J6" s="227"/>
      <c r="K6" s="227"/>
      <c r="L6" s="227"/>
      <c r="M6" s="227"/>
      <c r="O6" s="231" t="s">
        <v>150</v>
      </c>
      <c r="P6" s="231" t="s">
        <v>31</v>
      </c>
      <c r="Q6" s="231" t="s">
        <v>31</v>
      </c>
      <c r="R6" s="231" t="s">
        <v>31</v>
      </c>
      <c r="S6" s="231" t="s">
        <v>31</v>
      </c>
    </row>
    <row r="7" spans="1:26" ht="30" x14ac:dyDescent="0.65">
      <c r="A7" s="56" t="s">
        <v>32</v>
      </c>
      <c r="C7" s="56" t="s">
        <v>33</v>
      </c>
      <c r="E7" s="56" t="s">
        <v>13</v>
      </c>
      <c r="G7" s="56" t="s">
        <v>14</v>
      </c>
      <c r="I7" s="56" t="s">
        <v>34</v>
      </c>
      <c r="K7" s="56" t="s">
        <v>35</v>
      </c>
      <c r="M7" s="56" t="s">
        <v>36</v>
      </c>
      <c r="O7" s="56" t="s">
        <v>34</v>
      </c>
      <c r="Q7" s="56" t="s">
        <v>35</v>
      </c>
      <c r="S7" s="56" t="s">
        <v>36</v>
      </c>
    </row>
    <row r="8" spans="1:26" ht="30" x14ac:dyDescent="0.75">
      <c r="A8" s="3" t="s">
        <v>25</v>
      </c>
      <c r="C8" s="57">
        <v>30</v>
      </c>
      <c r="E8" s="26" t="s">
        <v>37</v>
      </c>
      <c r="G8" s="58">
        <v>0</v>
      </c>
      <c r="I8" s="20">
        <v>2255</v>
      </c>
      <c r="K8" s="59">
        <v>0</v>
      </c>
      <c r="L8" s="59"/>
      <c r="M8" s="59">
        <v>2255</v>
      </c>
      <c r="N8" s="59"/>
      <c r="O8" s="59">
        <v>13173</v>
      </c>
      <c r="P8" s="59"/>
      <c r="Q8" s="59">
        <v>0</v>
      </c>
      <c r="R8" s="59"/>
      <c r="S8" s="59">
        <v>13173</v>
      </c>
      <c r="U8" s="42"/>
      <c r="V8" s="42"/>
      <c r="W8" s="20"/>
      <c r="Y8" s="42"/>
      <c r="Z8" s="20"/>
    </row>
    <row r="9" spans="1:26" ht="30" x14ac:dyDescent="0.75">
      <c r="A9" s="3" t="s">
        <v>62</v>
      </c>
      <c r="C9" s="57">
        <v>17</v>
      </c>
      <c r="E9" s="26" t="s">
        <v>37</v>
      </c>
      <c r="G9" s="58">
        <v>0</v>
      </c>
      <c r="I9" s="20">
        <v>271757611</v>
      </c>
      <c r="K9" s="59">
        <v>0</v>
      </c>
      <c r="L9" s="59"/>
      <c r="M9" s="59">
        <v>271757611</v>
      </c>
      <c r="N9" s="59"/>
      <c r="O9" s="59">
        <v>1870396273</v>
      </c>
      <c r="P9" s="59"/>
      <c r="Q9" s="59">
        <v>0</v>
      </c>
      <c r="R9" s="59"/>
      <c r="S9" s="59">
        <v>1870396273</v>
      </c>
      <c r="U9" s="42"/>
      <c r="V9" s="42"/>
      <c r="W9" s="20"/>
      <c r="Y9" s="42"/>
      <c r="Z9" s="20"/>
    </row>
    <row r="10" spans="1:26" ht="30" x14ac:dyDescent="0.75">
      <c r="A10" s="3" t="s">
        <v>100</v>
      </c>
      <c r="C10" s="57">
        <v>1</v>
      </c>
      <c r="E10" s="26" t="s">
        <v>37</v>
      </c>
      <c r="G10" s="58">
        <v>0</v>
      </c>
      <c r="I10" s="20">
        <v>2413495</v>
      </c>
      <c r="K10" s="59">
        <v>0</v>
      </c>
      <c r="L10" s="59"/>
      <c r="M10" s="59">
        <v>2413495</v>
      </c>
      <c r="N10" s="59"/>
      <c r="O10" s="59">
        <v>4920243</v>
      </c>
      <c r="P10" s="59"/>
      <c r="Q10" s="59">
        <v>0</v>
      </c>
      <c r="R10" s="59"/>
      <c r="S10" s="59">
        <v>4920243</v>
      </c>
      <c r="U10" s="42"/>
      <c r="V10" s="42"/>
      <c r="W10" s="20"/>
      <c r="Y10" s="42"/>
      <c r="Z10" s="20"/>
    </row>
    <row r="11" spans="1:26" ht="30" x14ac:dyDescent="0.75">
      <c r="A11" s="3" t="s">
        <v>111</v>
      </c>
      <c r="C11" s="57">
        <v>20</v>
      </c>
      <c r="E11" s="26"/>
      <c r="G11" s="58"/>
      <c r="I11" s="20">
        <v>6054</v>
      </c>
      <c r="K11" s="59">
        <v>0</v>
      </c>
      <c r="L11" s="59"/>
      <c r="M11" s="59">
        <v>6054</v>
      </c>
      <c r="N11" s="59"/>
      <c r="O11" s="59">
        <v>20218</v>
      </c>
      <c r="P11" s="59"/>
      <c r="Q11" s="59">
        <v>0</v>
      </c>
      <c r="R11" s="59"/>
      <c r="S11" s="59">
        <v>20218</v>
      </c>
      <c r="U11" s="42"/>
      <c r="V11" s="42"/>
      <c r="W11" s="20"/>
      <c r="Y11" s="42"/>
      <c r="Z11" s="20"/>
    </row>
    <row r="12" spans="1:26" ht="30" x14ac:dyDescent="0.75">
      <c r="A12" s="3" t="s">
        <v>114</v>
      </c>
      <c r="C12" s="57">
        <v>22</v>
      </c>
      <c r="E12" s="26"/>
      <c r="G12" s="58"/>
      <c r="I12" s="20">
        <v>4561</v>
      </c>
      <c r="K12" s="59">
        <v>0</v>
      </c>
      <c r="L12" s="59"/>
      <c r="M12" s="59">
        <v>4561</v>
      </c>
      <c r="N12" s="59"/>
      <c r="O12" s="59">
        <v>23985</v>
      </c>
      <c r="P12" s="59"/>
      <c r="Q12" s="59">
        <v>0</v>
      </c>
      <c r="R12" s="59"/>
      <c r="S12" s="59">
        <v>23985</v>
      </c>
      <c r="U12" s="42"/>
      <c r="V12" s="42"/>
      <c r="W12" s="20"/>
      <c r="Y12" s="42"/>
      <c r="Z12" s="20"/>
    </row>
    <row r="13" spans="1:26" ht="30.75" thickBot="1" x14ac:dyDescent="0.7">
      <c r="A13" s="10"/>
      <c r="C13" s="10"/>
      <c r="E13" s="10" t="s">
        <v>37</v>
      </c>
      <c r="G13" s="10"/>
      <c r="I13" s="33">
        <f>SUM(I8:I12)</f>
        <v>274183976</v>
      </c>
      <c r="J13" s="60"/>
      <c r="K13" s="34">
        <f>SUM(K8:K12)</f>
        <v>0</v>
      </c>
      <c r="L13" s="33"/>
      <c r="M13" s="33">
        <f>SUM(M8:M12)</f>
        <v>274183976</v>
      </c>
      <c r="N13" s="33"/>
      <c r="O13" s="33">
        <f>SUM(O8:O12)</f>
        <v>1875373892</v>
      </c>
      <c r="P13" s="33"/>
      <c r="Q13" s="34">
        <f>SUM(Q8:Q12)</f>
        <v>0</v>
      </c>
      <c r="R13" s="33"/>
      <c r="S13" s="33">
        <f>SUM(S8:S12)</f>
        <v>1875373892</v>
      </c>
    </row>
    <row r="14" spans="1:26" ht="28.5" thickTop="1" x14ac:dyDescent="0.65">
      <c r="I14" s="21"/>
      <c r="M14" s="22"/>
      <c r="S14" s="20"/>
    </row>
    <row r="15" spans="1:26" x14ac:dyDescent="0.65">
      <c r="M15" s="22"/>
      <c r="S15" s="39"/>
    </row>
    <row r="16" spans="1:26" x14ac:dyDescent="0.65">
      <c r="M16" s="22"/>
      <c r="S16" s="39"/>
    </row>
    <row r="17" spans="13:13" x14ac:dyDescent="0.65">
      <c r="M17" s="22"/>
    </row>
    <row r="18" spans="13:13" x14ac:dyDescent="0.65">
      <c r="M18" s="22"/>
    </row>
    <row r="19" spans="13:13" x14ac:dyDescent="0.65">
      <c r="M19" s="22"/>
    </row>
    <row r="20" spans="13:13" x14ac:dyDescent="0.65">
      <c r="M20" s="22"/>
    </row>
    <row r="21" spans="13:13" x14ac:dyDescent="0.65">
      <c r="M21" s="22"/>
    </row>
    <row r="22" spans="13:13" x14ac:dyDescent="0.65">
      <c r="M22" s="22"/>
    </row>
    <row r="23" spans="13:13" x14ac:dyDescent="0.65">
      <c r="M23" s="22"/>
    </row>
    <row r="24" spans="13:13" x14ac:dyDescent="0.65">
      <c r="M24" s="22"/>
    </row>
    <row r="25" spans="13:13" x14ac:dyDescent="0.65">
      <c r="M25" s="22"/>
    </row>
    <row r="26" spans="13:13" x14ac:dyDescent="0.65">
      <c r="M26" s="22"/>
    </row>
    <row r="27" spans="13:13" x14ac:dyDescent="0.65">
      <c r="M27" s="22"/>
    </row>
    <row r="28" spans="13:13" x14ac:dyDescent="0.65">
      <c r="M28" s="22"/>
    </row>
    <row r="29" spans="13:13" x14ac:dyDescent="0.65">
      <c r="M29" s="22"/>
    </row>
    <row r="30" spans="13:13" x14ac:dyDescent="0.65">
      <c r="M30" s="22"/>
    </row>
    <row r="31" spans="13:13" x14ac:dyDescent="0.65">
      <c r="M31" s="22"/>
    </row>
    <row r="32" spans="13:13" x14ac:dyDescent="0.65">
      <c r="M32" s="22"/>
    </row>
    <row r="33" spans="13:13" x14ac:dyDescent="0.65">
      <c r="M33" s="22"/>
    </row>
    <row r="34" spans="13:13" x14ac:dyDescent="0.65">
      <c r="M34" s="22"/>
    </row>
    <row r="35" spans="13:13" x14ac:dyDescent="0.65">
      <c r="M35" s="22"/>
    </row>
    <row r="36" spans="13:13" x14ac:dyDescent="0.65">
      <c r="M36" s="22"/>
    </row>
    <row r="37" spans="13:13" x14ac:dyDescent="0.65">
      <c r="M37" s="22"/>
    </row>
    <row r="38" spans="13:13" x14ac:dyDescent="0.65">
      <c r="M38" s="22"/>
    </row>
    <row r="39" spans="13:13" x14ac:dyDescent="0.65">
      <c r="M39" s="22"/>
    </row>
    <row r="40" spans="13:13" x14ac:dyDescent="0.65">
      <c r="M40" s="22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3"/>
  <sheetViews>
    <sheetView rightToLeft="1" view="pageBreakPreview" zoomScale="55" zoomScaleNormal="100" zoomScaleSheetLayoutView="55" workbookViewId="0">
      <selection activeCell="C5" sqref="C5"/>
    </sheetView>
  </sheetViews>
  <sheetFormatPr defaultColWidth="9.140625" defaultRowHeight="27.75" x14ac:dyDescent="0.65"/>
  <cols>
    <col min="1" max="1" width="40.42578125" style="102" bestFit="1" customWidth="1"/>
    <col min="2" max="2" width="1" style="102" customWidth="1"/>
    <col min="3" max="3" width="16.5703125" style="103" bestFit="1" customWidth="1"/>
    <col min="4" max="4" width="1" style="103" customWidth="1"/>
    <col min="5" max="5" width="19.7109375" style="103" bestFit="1" customWidth="1"/>
    <col min="6" max="6" width="1" style="102" customWidth="1"/>
    <col min="7" max="7" width="15.42578125" style="102" customWidth="1"/>
    <col min="8" max="8" width="1" style="102" customWidth="1"/>
    <col min="9" max="9" width="28.42578125" style="102" hidden="1" customWidth="1"/>
    <col min="10" max="10" width="1" style="102" hidden="1" customWidth="1"/>
    <col min="11" max="11" width="25.140625" style="102" hidden="1" customWidth="1"/>
    <col min="12" max="12" width="1" style="102" hidden="1" customWidth="1"/>
    <col min="13" max="13" width="29.42578125" style="102" hidden="1" customWidth="1"/>
    <col min="14" max="14" width="1" style="102" customWidth="1"/>
    <col min="15" max="15" width="27" style="102" bestFit="1" customWidth="1"/>
    <col min="16" max="16" width="1" style="102" customWidth="1"/>
    <col min="17" max="17" width="23.7109375" style="102" bestFit="1" customWidth="1"/>
    <col min="18" max="18" width="1" style="102" customWidth="1"/>
    <col min="19" max="19" width="26.140625" style="102" bestFit="1" customWidth="1"/>
    <col min="20" max="20" width="24.140625" style="141" bestFit="1" customWidth="1"/>
    <col min="21" max="21" width="22.5703125" style="102" bestFit="1" customWidth="1"/>
    <col min="22" max="22" width="8.5703125" style="102" customWidth="1"/>
    <col min="23" max="23" width="22.5703125" style="102" bestFit="1" customWidth="1"/>
    <col min="24" max="24" width="12.85546875" style="102" customWidth="1"/>
    <col min="25" max="16384" width="9.140625" style="102"/>
  </cols>
  <sheetData>
    <row r="2" spans="1:20" ht="30" x14ac:dyDescent="0.65">
      <c r="A2" s="232" t="s">
        <v>66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20" ht="30" x14ac:dyDescent="0.65">
      <c r="A3" s="232" t="s">
        <v>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0" ht="30" x14ac:dyDescent="0.65">
      <c r="A4" s="232" t="str">
        <f>'جمع درآمدها'!A4:I4</f>
        <v>برای ماه منتهی به 1402/05/31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</row>
    <row r="5" spans="1:20" ht="30" x14ac:dyDescent="0.6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20" ht="36" x14ac:dyDescent="0.65">
      <c r="A6" s="234" t="s">
        <v>75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20" ht="30.75" thickBot="1" x14ac:dyDescent="0.7">
      <c r="A7" s="232" t="s">
        <v>2</v>
      </c>
      <c r="C7" s="233" t="s">
        <v>38</v>
      </c>
      <c r="D7" s="233" t="s">
        <v>38</v>
      </c>
      <c r="E7" s="233" t="s">
        <v>38</v>
      </c>
      <c r="F7" s="233" t="s">
        <v>38</v>
      </c>
      <c r="G7" s="233" t="s">
        <v>38</v>
      </c>
      <c r="I7" s="233" t="str">
        <f>'سود اوراق بهادار و سپرده بانکی '!I6:M6</f>
        <v>طی مرداد ماه</v>
      </c>
      <c r="J7" s="233" t="s">
        <v>30</v>
      </c>
      <c r="K7" s="233" t="s">
        <v>30</v>
      </c>
      <c r="L7" s="233" t="s">
        <v>30</v>
      </c>
      <c r="M7" s="233" t="s">
        <v>30</v>
      </c>
      <c r="O7" s="233" t="str">
        <f>'سود اوراق بهادار و سپرده بانکی '!O6:S6</f>
        <v>از ابتدای سال مالی تا پایان مرداد ماه</v>
      </c>
      <c r="P7" s="233" t="s">
        <v>31</v>
      </c>
      <c r="Q7" s="233" t="s">
        <v>31</v>
      </c>
      <c r="R7" s="233" t="s">
        <v>31</v>
      </c>
      <c r="S7" s="233" t="s">
        <v>31</v>
      </c>
    </row>
    <row r="8" spans="1:20" s="105" customFormat="1" ht="90" x14ac:dyDescent="0.65">
      <c r="A8" s="232" t="s">
        <v>2</v>
      </c>
      <c r="C8" s="142" t="s">
        <v>39</v>
      </c>
      <c r="D8" s="143"/>
      <c r="E8" s="142" t="s">
        <v>40</v>
      </c>
      <c r="G8" s="142" t="s">
        <v>41</v>
      </c>
      <c r="I8" s="142" t="s">
        <v>42</v>
      </c>
      <c r="K8" s="142" t="s">
        <v>35</v>
      </c>
      <c r="M8" s="142" t="s">
        <v>43</v>
      </c>
      <c r="O8" s="142" t="s">
        <v>42</v>
      </c>
      <c r="Q8" s="142" t="s">
        <v>35</v>
      </c>
      <c r="S8" s="142" t="s">
        <v>43</v>
      </c>
      <c r="T8" s="114"/>
    </row>
    <row r="9" spans="1:20" s="105" customFormat="1" ht="30" x14ac:dyDescent="0.75">
      <c r="A9" s="106" t="s">
        <v>118</v>
      </c>
      <c r="B9" s="102"/>
      <c r="C9" s="103" t="s">
        <v>136</v>
      </c>
      <c r="D9" s="103"/>
      <c r="E9" s="114">
        <v>4000000</v>
      </c>
      <c r="F9" s="114"/>
      <c r="G9" s="114">
        <v>2350</v>
      </c>
      <c r="H9" s="114"/>
      <c r="I9" s="114">
        <v>0</v>
      </c>
      <c r="J9" s="114"/>
      <c r="K9" s="114">
        <v>0</v>
      </c>
      <c r="L9" s="114"/>
      <c r="M9" s="114">
        <v>0</v>
      </c>
      <c r="N9" s="114"/>
      <c r="O9" s="114">
        <v>9400000000</v>
      </c>
      <c r="P9" s="114"/>
      <c r="Q9" s="114">
        <v>0</v>
      </c>
      <c r="R9" s="114"/>
      <c r="S9" s="114">
        <f>O9+Q9</f>
        <v>9400000000</v>
      </c>
      <c r="T9" s="144"/>
    </row>
    <row r="10" spans="1:20" s="105" customFormat="1" ht="30" x14ac:dyDescent="0.75">
      <c r="A10" s="106" t="s">
        <v>85</v>
      </c>
      <c r="B10" s="102"/>
      <c r="C10" s="103" t="s">
        <v>119</v>
      </c>
      <c r="D10" s="103"/>
      <c r="E10" s="114">
        <v>14000000</v>
      </c>
      <c r="F10" s="114"/>
      <c r="G10" s="114">
        <v>2350</v>
      </c>
      <c r="H10" s="114"/>
      <c r="I10" s="114">
        <v>0</v>
      </c>
      <c r="J10" s="114"/>
      <c r="K10" s="114">
        <v>0</v>
      </c>
      <c r="L10" s="114"/>
      <c r="M10" s="114">
        <v>0</v>
      </c>
      <c r="N10" s="114"/>
      <c r="O10" s="114">
        <v>32900000000</v>
      </c>
      <c r="P10" s="114"/>
      <c r="Q10" s="114">
        <v>0</v>
      </c>
      <c r="R10" s="114"/>
      <c r="S10" s="114">
        <f t="shared" ref="S10:S23" si="0">O10+Q10</f>
        <v>32900000000</v>
      </c>
      <c r="T10" s="144"/>
    </row>
    <row r="11" spans="1:20" s="105" customFormat="1" ht="30" x14ac:dyDescent="0.75">
      <c r="A11" s="106" t="s">
        <v>120</v>
      </c>
      <c r="B11" s="102"/>
      <c r="C11" s="103" t="s">
        <v>126</v>
      </c>
      <c r="D11" s="103"/>
      <c r="E11" s="114">
        <v>959607</v>
      </c>
      <c r="F11" s="114"/>
      <c r="G11" s="114">
        <v>3400</v>
      </c>
      <c r="H11" s="114"/>
      <c r="I11" s="114">
        <v>0</v>
      </c>
      <c r="J11" s="114"/>
      <c r="K11" s="114">
        <v>0</v>
      </c>
      <c r="L11" s="114"/>
      <c r="M11" s="114">
        <v>0</v>
      </c>
      <c r="N11" s="114"/>
      <c r="O11" s="114">
        <v>3262663800</v>
      </c>
      <c r="P11" s="114"/>
      <c r="Q11" s="114">
        <v>-298451511</v>
      </c>
      <c r="R11" s="114"/>
      <c r="S11" s="114">
        <f t="shared" si="0"/>
        <v>2964212289</v>
      </c>
      <c r="T11" s="144"/>
    </row>
    <row r="12" spans="1:20" s="105" customFormat="1" ht="30" x14ac:dyDescent="0.75">
      <c r="A12" s="106" t="s">
        <v>121</v>
      </c>
      <c r="B12" s="102"/>
      <c r="C12" s="103" t="s">
        <v>133</v>
      </c>
      <c r="D12" s="103"/>
      <c r="E12" s="114">
        <v>7000000</v>
      </c>
      <c r="F12" s="114"/>
      <c r="G12" s="114">
        <v>3460</v>
      </c>
      <c r="H12" s="114"/>
      <c r="I12" s="114">
        <v>0</v>
      </c>
      <c r="J12" s="114"/>
      <c r="K12" s="114">
        <v>0</v>
      </c>
      <c r="L12" s="114"/>
      <c r="M12" s="114">
        <v>0</v>
      </c>
      <c r="N12" s="114"/>
      <c r="O12" s="114">
        <v>24220000000</v>
      </c>
      <c r="P12" s="114"/>
      <c r="Q12" s="114">
        <v>-1435721649</v>
      </c>
      <c r="R12" s="114"/>
      <c r="S12" s="114">
        <f t="shared" si="0"/>
        <v>22784278351</v>
      </c>
      <c r="T12" s="144"/>
    </row>
    <row r="13" spans="1:20" s="105" customFormat="1" ht="30" x14ac:dyDescent="0.75">
      <c r="A13" s="106" t="s">
        <v>107</v>
      </c>
      <c r="B13" s="102"/>
      <c r="C13" s="103" t="s">
        <v>127</v>
      </c>
      <c r="D13" s="103"/>
      <c r="E13" s="114">
        <v>6500000</v>
      </c>
      <c r="F13" s="114"/>
      <c r="G13" s="114">
        <v>4830</v>
      </c>
      <c r="H13" s="114"/>
      <c r="I13" s="114">
        <v>0</v>
      </c>
      <c r="J13" s="114"/>
      <c r="K13" s="114">
        <v>0</v>
      </c>
      <c r="L13" s="114"/>
      <c r="M13" s="114">
        <v>0</v>
      </c>
      <c r="N13" s="114"/>
      <c r="O13" s="114">
        <v>31395000000</v>
      </c>
      <c r="P13" s="114"/>
      <c r="Q13" s="114">
        <v>-234768865</v>
      </c>
      <c r="R13" s="114"/>
      <c r="S13" s="114">
        <f t="shared" si="0"/>
        <v>31160231135</v>
      </c>
      <c r="T13" s="144"/>
    </row>
    <row r="14" spans="1:20" s="105" customFormat="1" ht="30" x14ac:dyDescent="0.75">
      <c r="A14" s="106" t="s">
        <v>94</v>
      </c>
      <c r="B14" s="102"/>
      <c r="C14" s="103" t="s">
        <v>139</v>
      </c>
      <c r="D14" s="103"/>
      <c r="E14" s="114">
        <v>2500000</v>
      </c>
      <c r="F14" s="114"/>
      <c r="G14" s="114">
        <v>4200</v>
      </c>
      <c r="H14" s="114"/>
      <c r="I14" s="114">
        <v>0</v>
      </c>
      <c r="J14" s="114"/>
      <c r="K14" s="114">
        <v>0</v>
      </c>
      <c r="L14" s="114"/>
      <c r="M14" s="114">
        <v>0</v>
      </c>
      <c r="N14" s="114"/>
      <c r="O14" s="114">
        <v>10500000000</v>
      </c>
      <c r="P14" s="114"/>
      <c r="Q14" s="114">
        <v>-347682119</v>
      </c>
      <c r="R14" s="114"/>
      <c r="S14" s="114">
        <f t="shared" si="0"/>
        <v>10152317881</v>
      </c>
      <c r="T14" s="144"/>
    </row>
    <row r="15" spans="1:20" s="105" customFormat="1" ht="30" x14ac:dyDescent="0.75">
      <c r="A15" s="106" t="s">
        <v>110</v>
      </c>
      <c r="B15" s="102"/>
      <c r="C15" s="103" t="s">
        <v>140</v>
      </c>
      <c r="D15" s="103"/>
      <c r="E15" s="114">
        <v>50500001</v>
      </c>
      <c r="F15" s="114"/>
      <c r="G15" s="114">
        <v>900</v>
      </c>
      <c r="H15" s="114"/>
      <c r="I15" s="114">
        <v>0</v>
      </c>
      <c r="J15" s="114"/>
      <c r="K15" s="114">
        <v>0</v>
      </c>
      <c r="L15" s="114"/>
      <c r="M15" s="114">
        <v>0</v>
      </c>
      <c r="N15" s="114"/>
      <c r="O15" s="114">
        <v>45450000900</v>
      </c>
      <c r="P15" s="114"/>
      <c r="Q15" s="114">
        <v>-583874251</v>
      </c>
      <c r="R15" s="114"/>
      <c r="S15" s="114">
        <f t="shared" si="0"/>
        <v>44866126649</v>
      </c>
      <c r="T15" s="144"/>
    </row>
    <row r="16" spans="1:20" s="105" customFormat="1" ht="30" x14ac:dyDescent="0.75">
      <c r="A16" s="106" t="s">
        <v>117</v>
      </c>
      <c r="B16" s="102"/>
      <c r="C16" s="103" t="s">
        <v>141</v>
      </c>
      <c r="D16" s="103"/>
      <c r="E16" s="114">
        <v>15000000</v>
      </c>
      <c r="F16" s="114"/>
      <c r="G16" s="114">
        <v>500</v>
      </c>
      <c r="H16" s="114"/>
      <c r="I16" s="114">
        <v>0</v>
      </c>
      <c r="J16" s="114"/>
      <c r="K16" s="114">
        <v>0</v>
      </c>
      <c r="L16" s="114"/>
      <c r="M16" s="114">
        <v>0</v>
      </c>
      <c r="N16" s="114"/>
      <c r="O16" s="114">
        <v>7500000000</v>
      </c>
      <c r="P16" s="114"/>
      <c r="Q16" s="114">
        <v>-106347063</v>
      </c>
      <c r="R16" s="114"/>
      <c r="S16" s="114">
        <f t="shared" si="0"/>
        <v>7393652937</v>
      </c>
      <c r="T16" s="144"/>
    </row>
    <row r="17" spans="1:20" s="105" customFormat="1" ht="30" x14ac:dyDescent="0.75">
      <c r="A17" s="106" t="s">
        <v>123</v>
      </c>
      <c r="B17" s="102"/>
      <c r="C17" s="103" t="s">
        <v>128</v>
      </c>
      <c r="D17" s="103"/>
      <c r="E17" s="114">
        <v>1300000</v>
      </c>
      <c r="F17" s="114"/>
      <c r="G17" s="114">
        <v>3370</v>
      </c>
      <c r="H17" s="114"/>
      <c r="I17" s="114">
        <v>0</v>
      </c>
      <c r="J17" s="114"/>
      <c r="K17" s="114">
        <v>0</v>
      </c>
      <c r="L17" s="114"/>
      <c r="M17" s="114">
        <v>0</v>
      </c>
      <c r="N17" s="114"/>
      <c r="O17" s="114">
        <v>4381000000</v>
      </c>
      <c r="P17" s="114"/>
      <c r="Q17" s="114">
        <v>0</v>
      </c>
      <c r="R17" s="114"/>
      <c r="S17" s="114">
        <f t="shared" si="0"/>
        <v>4381000000</v>
      </c>
      <c r="T17" s="144"/>
    </row>
    <row r="18" spans="1:20" s="105" customFormat="1" ht="30" x14ac:dyDescent="0.75">
      <c r="A18" s="106" t="s">
        <v>88</v>
      </c>
      <c r="B18" s="102"/>
      <c r="C18" s="103" t="s">
        <v>131</v>
      </c>
      <c r="D18" s="103"/>
      <c r="E18" s="114">
        <v>30000000</v>
      </c>
      <c r="F18" s="114"/>
      <c r="G18" s="114">
        <v>130</v>
      </c>
      <c r="H18" s="114"/>
      <c r="I18" s="114">
        <v>0</v>
      </c>
      <c r="J18" s="114"/>
      <c r="K18" s="114">
        <v>0</v>
      </c>
      <c r="L18" s="114"/>
      <c r="M18" s="114">
        <v>0</v>
      </c>
      <c r="N18" s="114"/>
      <c r="O18" s="114">
        <v>3900000000</v>
      </c>
      <c r="P18" s="114"/>
      <c r="Q18" s="114">
        <v>0</v>
      </c>
      <c r="R18" s="114"/>
      <c r="S18" s="114">
        <f t="shared" si="0"/>
        <v>3900000000</v>
      </c>
      <c r="T18" s="144"/>
    </row>
    <row r="19" spans="1:20" s="105" customFormat="1" ht="30" x14ac:dyDescent="0.75">
      <c r="A19" s="106" t="s">
        <v>106</v>
      </c>
      <c r="B19" s="102"/>
      <c r="C19" s="103" t="s">
        <v>142</v>
      </c>
      <c r="D19" s="103"/>
      <c r="E19" s="114">
        <v>7000000</v>
      </c>
      <c r="F19" s="114"/>
      <c r="G19" s="114">
        <v>2000</v>
      </c>
      <c r="H19" s="114"/>
      <c r="I19" s="114">
        <v>0</v>
      </c>
      <c r="J19" s="114"/>
      <c r="K19" s="114">
        <v>0</v>
      </c>
      <c r="L19" s="114"/>
      <c r="M19" s="114">
        <v>0</v>
      </c>
      <c r="N19" s="114"/>
      <c r="O19" s="114">
        <v>14000000000</v>
      </c>
      <c r="P19" s="114"/>
      <c r="Q19" s="114">
        <v>0</v>
      </c>
      <c r="R19" s="114"/>
      <c r="S19" s="114">
        <f t="shared" si="0"/>
        <v>14000000000</v>
      </c>
      <c r="T19" s="144"/>
    </row>
    <row r="20" spans="1:20" s="105" customFormat="1" ht="30" x14ac:dyDescent="0.75">
      <c r="A20" s="106" t="s">
        <v>86</v>
      </c>
      <c r="B20" s="102"/>
      <c r="C20" s="103" t="s">
        <v>134</v>
      </c>
      <c r="D20" s="103"/>
      <c r="E20" s="114">
        <v>6400000</v>
      </c>
      <c r="F20" s="114"/>
      <c r="G20" s="114">
        <v>6830</v>
      </c>
      <c r="H20" s="114"/>
      <c r="I20" s="114">
        <v>0</v>
      </c>
      <c r="J20" s="114"/>
      <c r="K20" s="114">
        <v>0</v>
      </c>
      <c r="L20" s="114"/>
      <c r="M20" s="114">
        <v>0</v>
      </c>
      <c r="N20" s="114"/>
      <c r="O20" s="114">
        <v>43712000000</v>
      </c>
      <c r="P20" s="114"/>
      <c r="Q20" s="114">
        <v>0</v>
      </c>
      <c r="R20" s="114"/>
      <c r="S20" s="114">
        <f t="shared" si="0"/>
        <v>43712000000</v>
      </c>
      <c r="T20" s="144"/>
    </row>
    <row r="21" spans="1:20" s="105" customFormat="1" ht="30" x14ac:dyDescent="0.75">
      <c r="A21" s="106" t="s">
        <v>97</v>
      </c>
      <c r="B21" s="102"/>
      <c r="C21" s="103" t="s">
        <v>136</v>
      </c>
      <c r="D21" s="103"/>
      <c r="E21" s="114">
        <v>57000000</v>
      </c>
      <c r="F21" s="114"/>
      <c r="G21" s="114">
        <v>200</v>
      </c>
      <c r="H21" s="114"/>
      <c r="I21" s="114">
        <v>0</v>
      </c>
      <c r="J21" s="114"/>
      <c r="K21" s="114">
        <v>0</v>
      </c>
      <c r="L21" s="114"/>
      <c r="M21" s="114">
        <v>0</v>
      </c>
      <c r="N21" s="114"/>
      <c r="O21" s="114">
        <v>11400000000</v>
      </c>
      <c r="P21" s="114"/>
      <c r="Q21" s="114">
        <v>0</v>
      </c>
      <c r="R21" s="114"/>
      <c r="S21" s="114">
        <f t="shared" si="0"/>
        <v>11400000000</v>
      </c>
      <c r="T21" s="144"/>
    </row>
    <row r="22" spans="1:20" s="105" customFormat="1" ht="30" x14ac:dyDescent="0.75">
      <c r="A22" s="106" t="s">
        <v>105</v>
      </c>
      <c r="B22" s="102"/>
      <c r="C22" s="103" t="s">
        <v>135</v>
      </c>
      <c r="D22" s="103"/>
      <c r="E22" s="114">
        <v>12300000</v>
      </c>
      <c r="F22" s="114"/>
      <c r="G22" s="114">
        <v>4290</v>
      </c>
      <c r="H22" s="114"/>
      <c r="I22" s="114">
        <v>0</v>
      </c>
      <c r="J22" s="114"/>
      <c r="K22" s="114">
        <v>0</v>
      </c>
      <c r="L22" s="114"/>
      <c r="M22" s="114">
        <v>0</v>
      </c>
      <c r="N22" s="114"/>
      <c r="O22" s="114">
        <v>52767000000</v>
      </c>
      <c r="P22" s="114"/>
      <c r="Q22" s="114">
        <v>-3127940722</v>
      </c>
      <c r="R22" s="114"/>
      <c r="S22" s="114">
        <f t="shared" si="0"/>
        <v>49639059278</v>
      </c>
      <c r="T22" s="144"/>
    </row>
    <row r="23" spans="1:20" s="105" customFormat="1" ht="30" x14ac:dyDescent="0.75">
      <c r="A23" s="106" t="s">
        <v>122</v>
      </c>
      <c r="B23" s="102"/>
      <c r="C23" s="103" t="s">
        <v>129</v>
      </c>
      <c r="D23" s="103"/>
      <c r="E23" s="114">
        <v>2000000</v>
      </c>
      <c r="F23" s="114"/>
      <c r="G23" s="114">
        <v>4100</v>
      </c>
      <c r="H23" s="114"/>
      <c r="I23" s="114">
        <v>0</v>
      </c>
      <c r="J23" s="114"/>
      <c r="K23" s="114">
        <v>0</v>
      </c>
      <c r="L23" s="114"/>
      <c r="M23" s="114">
        <v>0</v>
      </c>
      <c r="N23" s="114"/>
      <c r="O23" s="114">
        <v>8200000000</v>
      </c>
      <c r="P23" s="114"/>
      <c r="Q23" s="114">
        <v>-632364096</v>
      </c>
      <c r="R23" s="114"/>
      <c r="S23" s="114">
        <f t="shared" si="0"/>
        <v>7567635904</v>
      </c>
      <c r="T23" s="144"/>
    </row>
    <row r="24" spans="1:20" s="105" customFormat="1" ht="28.5" thickBot="1" x14ac:dyDescent="0.7">
      <c r="A24" s="102"/>
      <c r="B24" s="102"/>
      <c r="C24" s="103"/>
      <c r="D24" s="103"/>
      <c r="E24" s="145"/>
      <c r="F24" s="102"/>
      <c r="G24" s="113"/>
      <c r="H24" s="102"/>
      <c r="I24" s="146">
        <f>SUM(I9:I23)</f>
        <v>0</v>
      </c>
      <c r="J24" s="113" t="e">
        <f>SUM(#REF!)</f>
        <v>#REF!</v>
      </c>
      <c r="K24" s="146">
        <f>SUM(K9:K23)</f>
        <v>0</v>
      </c>
      <c r="L24" s="113" t="e">
        <f>SUM(#REF!)</f>
        <v>#REF!</v>
      </c>
      <c r="M24" s="146">
        <f>SUM(M9:M23)</f>
        <v>0</v>
      </c>
      <c r="N24" s="113" t="e">
        <f>SUM(#REF!)</f>
        <v>#REF!</v>
      </c>
      <c r="O24" s="146">
        <f>SUM(O9:O23)</f>
        <v>302987664700</v>
      </c>
      <c r="P24" s="113" t="e">
        <f>SUM(#REF!)</f>
        <v>#REF!</v>
      </c>
      <c r="Q24" s="146">
        <f>SUM(Q9:Q23)</f>
        <v>-6767150276</v>
      </c>
      <c r="R24" s="113" t="e">
        <f>SUM(#REF!)</f>
        <v>#REF!</v>
      </c>
      <c r="S24" s="146">
        <f>SUM(S9:S23)</f>
        <v>296220514424</v>
      </c>
      <c r="T24" s="147"/>
    </row>
    <row r="25" spans="1:20" s="105" customFormat="1" ht="30.75" thickTop="1" x14ac:dyDescent="0.75">
      <c r="A25" s="106"/>
      <c r="B25" s="102"/>
      <c r="C25" s="103"/>
      <c r="D25" s="103"/>
      <c r="E25" s="145"/>
      <c r="F25" s="102"/>
      <c r="G25" s="113"/>
      <c r="H25" s="102"/>
      <c r="I25" s="113"/>
      <c r="J25" s="102"/>
      <c r="K25" s="113"/>
      <c r="L25" s="102"/>
      <c r="M25" s="111"/>
      <c r="N25" s="102"/>
      <c r="O25" s="148"/>
      <c r="P25" s="102"/>
      <c r="Q25" s="113"/>
      <c r="R25" s="102"/>
      <c r="S25" s="113"/>
      <c r="T25" s="144"/>
    </row>
    <row r="26" spans="1:20" s="105" customFormat="1" ht="30" x14ac:dyDescent="0.75">
      <c r="A26" s="106"/>
      <c r="B26" s="102"/>
      <c r="C26" s="103"/>
      <c r="D26" s="103"/>
      <c r="E26" s="145"/>
      <c r="F26" s="102"/>
      <c r="G26" s="113"/>
      <c r="H26" s="102"/>
      <c r="I26" s="113"/>
      <c r="J26" s="102"/>
      <c r="K26" s="113"/>
      <c r="L26" s="102"/>
      <c r="M26" s="111"/>
      <c r="N26" s="102"/>
      <c r="O26" s="113"/>
      <c r="P26" s="102"/>
      <c r="Q26" s="114"/>
      <c r="R26" s="102"/>
      <c r="S26" s="113"/>
      <c r="T26" s="144"/>
    </row>
    <row r="27" spans="1:20" s="105" customFormat="1" ht="30" x14ac:dyDescent="0.75">
      <c r="A27" s="106"/>
      <c r="B27" s="102"/>
      <c r="C27" s="103"/>
      <c r="D27" s="103"/>
      <c r="E27" s="145"/>
      <c r="F27" s="102"/>
      <c r="G27" s="113"/>
      <c r="H27" s="102"/>
      <c r="I27" s="113"/>
      <c r="J27" s="102"/>
      <c r="K27" s="114"/>
      <c r="L27" s="102"/>
      <c r="M27" s="111"/>
      <c r="N27" s="102"/>
      <c r="O27" s="113"/>
      <c r="P27" s="102"/>
      <c r="Q27" s="113"/>
      <c r="R27" s="102"/>
      <c r="S27" s="113"/>
      <c r="T27" s="144"/>
    </row>
    <row r="28" spans="1:20" s="105" customFormat="1" ht="30" x14ac:dyDescent="0.75">
      <c r="A28" s="106"/>
      <c r="B28" s="102"/>
      <c r="C28" s="103"/>
      <c r="D28" s="103"/>
      <c r="E28" s="145"/>
      <c r="F28" s="102"/>
      <c r="G28" s="113"/>
      <c r="H28" s="102"/>
      <c r="I28" s="113"/>
      <c r="J28" s="102"/>
      <c r="K28" s="113"/>
      <c r="L28" s="102"/>
      <c r="M28" s="111"/>
      <c r="N28" s="102"/>
      <c r="O28" s="113"/>
      <c r="P28" s="102"/>
      <c r="Q28" s="113"/>
      <c r="R28" s="102"/>
      <c r="S28" s="113"/>
      <c r="T28" s="144"/>
    </row>
    <row r="29" spans="1:20" s="105" customFormat="1" ht="30" x14ac:dyDescent="0.75">
      <c r="A29" s="106"/>
      <c r="B29" s="102"/>
      <c r="C29" s="103"/>
      <c r="D29" s="103"/>
      <c r="E29" s="145"/>
      <c r="F29" s="102"/>
      <c r="G29" s="113"/>
      <c r="H29" s="102"/>
      <c r="I29" s="113"/>
      <c r="J29" s="102"/>
      <c r="K29" s="113"/>
      <c r="L29" s="102"/>
      <c r="M29" s="111"/>
      <c r="N29" s="102"/>
      <c r="O29" s="113"/>
      <c r="P29" s="102"/>
      <c r="Q29" s="113"/>
      <c r="R29" s="102"/>
      <c r="S29" s="113"/>
      <c r="T29" s="144"/>
    </row>
    <row r="30" spans="1:20" s="105" customFormat="1" x14ac:dyDescent="0.65">
      <c r="A30" s="102"/>
      <c r="B30" s="102"/>
      <c r="C30" s="103"/>
      <c r="D30" s="103"/>
      <c r="E30" s="145"/>
      <c r="F30" s="102"/>
      <c r="G30" s="102"/>
      <c r="H30" s="102"/>
      <c r="I30" s="102"/>
      <c r="J30" s="102"/>
      <c r="K30" s="113"/>
      <c r="L30" s="102"/>
      <c r="M30" s="111"/>
      <c r="N30" s="102"/>
      <c r="O30" s="113"/>
      <c r="P30" s="102"/>
      <c r="Q30" s="113"/>
      <c r="R30" s="102"/>
      <c r="S30" s="113"/>
      <c r="T30" s="144"/>
    </row>
    <row r="31" spans="1:20" s="105" customFormat="1" x14ac:dyDescent="0.65">
      <c r="A31" s="102"/>
      <c r="B31" s="102"/>
      <c r="C31" s="103"/>
      <c r="D31" s="103"/>
      <c r="E31" s="103"/>
      <c r="F31" s="102"/>
      <c r="G31" s="102"/>
      <c r="H31" s="102"/>
      <c r="I31" s="102"/>
      <c r="J31" s="102"/>
      <c r="K31" s="113"/>
      <c r="L31" s="102"/>
      <c r="M31" s="111"/>
      <c r="N31" s="102"/>
      <c r="O31" s="102"/>
      <c r="P31" s="102"/>
      <c r="Q31" s="102"/>
      <c r="R31" s="102"/>
      <c r="S31" s="102"/>
      <c r="T31" s="144"/>
    </row>
    <row r="32" spans="1:20" s="105" customFormat="1" x14ac:dyDescent="0.65">
      <c r="A32" s="102"/>
      <c r="B32" s="102"/>
      <c r="C32" s="103"/>
      <c r="D32" s="103"/>
      <c r="E32" s="103"/>
      <c r="F32" s="102"/>
      <c r="G32" s="102"/>
      <c r="H32" s="102"/>
      <c r="I32" s="102"/>
      <c r="J32" s="102"/>
      <c r="K32" s="113"/>
      <c r="L32" s="102"/>
      <c r="M32" s="111"/>
      <c r="N32" s="102"/>
      <c r="O32" s="102"/>
      <c r="P32" s="102"/>
      <c r="Q32" s="102"/>
      <c r="R32" s="102"/>
      <c r="S32" s="102"/>
      <c r="T32" s="144"/>
    </row>
    <row r="33" spans="1:20" s="105" customFormat="1" x14ac:dyDescent="0.65">
      <c r="A33" s="102"/>
      <c r="B33" s="102"/>
      <c r="C33" s="103"/>
      <c r="D33" s="103"/>
      <c r="E33" s="103"/>
      <c r="F33" s="102"/>
      <c r="G33" s="102"/>
      <c r="H33" s="102"/>
      <c r="I33" s="102"/>
      <c r="J33" s="102"/>
      <c r="K33" s="113"/>
      <c r="L33" s="102"/>
      <c r="M33" s="111"/>
      <c r="N33" s="102"/>
      <c r="O33" s="102"/>
      <c r="P33" s="102"/>
      <c r="Q33" s="102"/>
      <c r="R33" s="102"/>
      <c r="S33" s="102"/>
      <c r="T33" s="144"/>
    </row>
    <row r="34" spans="1:20" s="105" customFormat="1" x14ac:dyDescent="0.65">
      <c r="A34" s="102"/>
      <c r="B34" s="102"/>
      <c r="C34" s="103"/>
      <c r="D34" s="103"/>
      <c r="E34" s="103"/>
      <c r="F34" s="102"/>
      <c r="G34" s="102"/>
      <c r="H34" s="102"/>
      <c r="I34" s="102"/>
      <c r="J34" s="102"/>
      <c r="K34" s="102"/>
      <c r="L34" s="102"/>
      <c r="M34" s="111"/>
      <c r="N34" s="102"/>
      <c r="O34" s="102"/>
      <c r="P34" s="102"/>
      <c r="Q34" s="102"/>
      <c r="R34" s="102"/>
      <c r="S34" s="102"/>
      <c r="T34" s="144"/>
    </row>
    <row r="35" spans="1:20" s="105" customFormat="1" x14ac:dyDescent="0.65">
      <c r="A35" s="102"/>
      <c r="B35" s="102"/>
      <c r="C35" s="103"/>
      <c r="D35" s="103"/>
      <c r="E35" s="103"/>
      <c r="F35" s="102"/>
      <c r="G35" s="102"/>
      <c r="H35" s="102"/>
      <c r="I35" s="102"/>
      <c r="J35" s="102"/>
      <c r="K35" s="102"/>
      <c r="L35" s="102"/>
      <c r="M35" s="111"/>
      <c r="N35" s="102"/>
      <c r="O35" s="102"/>
      <c r="P35" s="102"/>
      <c r="Q35" s="102"/>
      <c r="R35" s="102"/>
      <c r="S35" s="102"/>
      <c r="T35" s="144"/>
    </row>
    <row r="36" spans="1:20" s="105" customFormat="1" x14ac:dyDescent="0.65">
      <c r="A36" s="102"/>
      <c r="B36" s="102"/>
      <c r="C36" s="103"/>
      <c r="D36" s="103"/>
      <c r="E36" s="103"/>
      <c r="F36" s="102"/>
      <c r="G36" s="102"/>
      <c r="H36" s="102"/>
      <c r="I36" s="102"/>
      <c r="J36" s="102"/>
      <c r="K36" s="102"/>
      <c r="L36" s="102"/>
      <c r="M36" s="111"/>
      <c r="N36" s="102"/>
      <c r="O36" s="102"/>
      <c r="P36" s="102"/>
      <c r="Q36" s="102"/>
      <c r="R36" s="102"/>
      <c r="S36" s="102"/>
      <c r="T36" s="144"/>
    </row>
    <row r="37" spans="1:20" x14ac:dyDescent="0.65">
      <c r="M37" s="111"/>
    </row>
    <row r="38" spans="1:20" x14ac:dyDescent="0.65">
      <c r="M38" s="111"/>
    </row>
    <row r="39" spans="1:20" x14ac:dyDescent="0.65">
      <c r="M39" s="111"/>
    </row>
    <row r="40" spans="1:20" x14ac:dyDescent="0.65">
      <c r="M40" s="111"/>
    </row>
    <row r="41" spans="1:20" x14ac:dyDescent="0.65">
      <c r="M41" s="111"/>
    </row>
    <row r="42" spans="1:20" x14ac:dyDescent="0.65">
      <c r="M42" s="111"/>
    </row>
    <row r="43" spans="1:20" x14ac:dyDescent="0.65">
      <c r="M43" s="11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2"/>
  <sheetViews>
    <sheetView rightToLeft="1" view="pageBreakPreview" zoomScale="55" zoomScaleNormal="100" zoomScaleSheetLayoutView="55" workbookViewId="0">
      <selection activeCell="E5" sqref="E5"/>
    </sheetView>
  </sheetViews>
  <sheetFormatPr defaultColWidth="8.7109375" defaultRowHeight="27.75" x14ac:dyDescent="0.65"/>
  <cols>
    <col min="1" max="1" width="47.28515625" style="102" customWidth="1"/>
    <col min="2" max="2" width="0.5703125" style="102" customWidth="1"/>
    <col min="3" max="3" width="20.140625" style="103" bestFit="1" customWidth="1"/>
    <col min="4" max="4" width="0.5703125" style="102" customWidth="1"/>
    <col min="5" max="5" width="28.7109375" style="102" customWidth="1"/>
    <col min="6" max="6" width="0.7109375" style="102" customWidth="1"/>
    <col min="7" max="7" width="28.28515625" style="102" customWidth="1"/>
    <col min="8" max="8" width="1" style="102" customWidth="1"/>
    <col min="9" max="9" width="26.5703125" style="102" customWidth="1"/>
    <col min="10" max="10" width="1.140625" style="102" customWidth="1"/>
    <col min="11" max="11" width="19.7109375" style="103" bestFit="1" customWidth="1"/>
    <col min="12" max="12" width="1" style="102" customWidth="1"/>
    <col min="13" max="13" width="28" style="102" bestFit="1" customWidth="1"/>
    <col min="14" max="14" width="0.7109375" style="102" customWidth="1"/>
    <col min="15" max="15" width="28.7109375" style="102" bestFit="1" customWidth="1"/>
    <col min="16" max="16" width="0.85546875" style="102" customWidth="1"/>
    <col min="17" max="17" width="25.7109375" style="102" customWidth="1"/>
    <col min="18" max="20" width="8.7109375" style="102"/>
    <col min="21" max="21" width="23.28515625" style="102" bestFit="1" customWidth="1"/>
    <col min="22" max="22" width="17.5703125" style="102" bestFit="1" customWidth="1"/>
    <col min="23" max="23" width="8.7109375" style="102"/>
    <col min="24" max="24" width="17.5703125" style="102" bestFit="1" customWidth="1"/>
    <col min="25" max="25" width="8.7109375" style="102"/>
    <col min="26" max="26" width="23.28515625" style="102" bestFit="1" customWidth="1"/>
    <col min="27" max="16384" width="8.7109375" style="102"/>
  </cols>
  <sheetData>
    <row r="1" spans="1:26" ht="31.5" customHeight="1" x14ac:dyDescent="0.65"/>
    <row r="2" spans="1:26" s="104" customFormat="1" ht="36" x14ac:dyDescent="0.8">
      <c r="A2" s="235" t="s">
        <v>66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26" s="104" customFormat="1" ht="36" x14ac:dyDescent="0.8">
      <c r="A3" s="235" t="s">
        <v>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1:26" s="104" customFormat="1" ht="36" x14ac:dyDescent="0.8">
      <c r="A4" s="235" t="str">
        <f>'درآمد ناشی از تغییر قیمت اوراق '!A4:Q4</f>
        <v>برای ماه منتهی به 1402/05/31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26" s="104" customFormat="1" ht="36" x14ac:dyDescent="0.8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26" ht="40.5" x14ac:dyDescent="0.65">
      <c r="A6" s="236" t="s">
        <v>76</v>
      </c>
      <c r="B6" s="236"/>
      <c r="C6" s="236"/>
      <c r="D6" s="236"/>
      <c r="E6" s="236"/>
      <c r="F6" s="236"/>
      <c r="G6" s="236"/>
      <c r="H6" s="236"/>
    </row>
    <row r="7" spans="1:26" ht="45" customHeight="1" thickBot="1" x14ac:dyDescent="0.7">
      <c r="A7" s="232" t="s">
        <v>2</v>
      </c>
      <c r="C7" s="233" t="s">
        <v>149</v>
      </c>
      <c r="D7" s="233" t="s">
        <v>30</v>
      </c>
      <c r="E7" s="233" t="s">
        <v>30</v>
      </c>
      <c r="F7" s="233" t="s">
        <v>30</v>
      </c>
      <c r="G7" s="233" t="s">
        <v>30</v>
      </c>
      <c r="H7" s="233" t="s">
        <v>30</v>
      </c>
      <c r="I7" s="233" t="s">
        <v>30</v>
      </c>
      <c r="K7" s="233" t="s">
        <v>150</v>
      </c>
      <c r="L7" s="233" t="s">
        <v>31</v>
      </c>
      <c r="M7" s="233" t="s">
        <v>31</v>
      </c>
      <c r="N7" s="233" t="s">
        <v>31</v>
      </c>
      <c r="O7" s="233" t="s">
        <v>31</v>
      </c>
      <c r="P7" s="233" t="s">
        <v>31</v>
      </c>
      <c r="Q7" s="233" t="s">
        <v>31</v>
      </c>
    </row>
    <row r="8" spans="1:26" s="105" customFormat="1" ht="54.75" customHeight="1" thickBot="1" x14ac:dyDescent="0.7">
      <c r="A8" s="233" t="s">
        <v>2</v>
      </c>
      <c r="C8" s="149" t="s">
        <v>5</v>
      </c>
      <c r="E8" s="149" t="s">
        <v>44</v>
      </c>
      <c r="G8" s="149" t="s">
        <v>45</v>
      </c>
      <c r="I8" s="149" t="s">
        <v>47</v>
      </c>
      <c r="K8" s="149" t="s">
        <v>5</v>
      </c>
      <c r="M8" s="149" t="s">
        <v>44</v>
      </c>
      <c r="O8" s="149" t="s">
        <v>45</v>
      </c>
      <c r="Q8" s="149" t="s">
        <v>47</v>
      </c>
    </row>
    <row r="9" spans="1:26" ht="34.5" customHeight="1" x14ac:dyDescent="0.75">
      <c r="A9" s="106" t="s">
        <v>120</v>
      </c>
      <c r="C9" s="107">
        <v>133288</v>
      </c>
      <c r="D9" s="107"/>
      <c r="E9" s="107">
        <v>6578333943</v>
      </c>
      <c r="F9" s="107"/>
      <c r="G9" s="107">
        <v>7523320078</v>
      </c>
      <c r="H9" s="107"/>
      <c r="I9" s="107">
        <v>-944986135</v>
      </c>
      <c r="J9" s="107"/>
      <c r="K9" s="107">
        <v>373670</v>
      </c>
      <c r="L9" s="107"/>
      <c r="M9" s="107">
        <v>18894729505</v>
      </c>
      <c r="N9" s="107"/>
      <c r="O9" s="107">
        <v>21117773570</v>
      </c>
      <c r="P9" s="107"/>
      <c r="Q9" s="107">
        <v>-2223044065</v>
      </c>
      <c r="U9" s="113"/>
      <c r="V9" s="113"/>
      <c r="X9" s="113"/>
      <c r="Z9" s="113"/>
    </row>
    <row r="10" spans="1:26" ht="34.5" customHeight="1" x14ac:dyDescent="0.75">
      <c r="A10" s="106" t="s">
        <v>105</v>
      </c>
      <c r="C10" s="107">
        <v>4550000</v>
      </c>
      <c r="D10" s="107"/>
      <c r="E10" s="107">
        <v>126680050488</v>
      </c>
      <c r="F10" s="107"/>
      <c r="G10" s="107">
        <v>155668678554</v>
      </c>
      <c r="H10" s="107"/>
      <c r="I10" s="107">
        <v>-28988628066</v>
      </c>
      <c r="J10" s="107"/>
      <c r="K10" s="107">
        <v>4771245</v>
      </c>
      <c r="L10" s="107"/>
      <c r="M10" s="107">
        <v>135695205277</v>
      </c>
      <c r="N10" s="107"/>
      <c r="O10" s="107">
        <v>163082355932</v>
      </c>
      <c r="P10" s="107"/>
      <c r="Q10" s="107">
        <v>-27387150655</v>
      </c>
    </row>
    <row r="11" spans="1:26" ht="34.5" customHeight="1" x14ac:dyDescent="0.75">
      <c r="A11" s="106" t="s">
        <v>106</v>
      </c>
      <c r="C11" s="107">
        <v>7142</v>
      </c>
      <c r="D11" s="107"/>
      <c r="E11" s="107">
        <v>68297241</v>
      </c>
      <c r="F11" s="107"/>
      <c r="G11" s="107">
        <v>75090119</v>
      </c>
      <c r="H11" s="107"/>
      <c r="I11" s="107">
        <v>-6792878</v>
      </c>
      <c r="J11" s="107"/>
      <c r="K11" s="107">
        <v>1007142</v>
      </c>
      <c r="L11" s="107"/>
      <c r="M11" s="107">
        <v>13587890449</v>
      </c>
      <c r="N11" s="107"/>
      <c r="O11" s="107">
        <v>11069283120</v>
      </c>
      <c r="P11" s="107"/>
      <c r="Q11" s="107">
        <v>2518607329</v>
      </c>
    </row>
    <row r="12" spans="1:26" ht="34.5" customHeight="1" x14ac:dyDescent="0.75">
      <c r="A12" s="106" t="s">
        <v>88</v>
      </c>
      <c r="C12" s="107">
        <v>0</v>
      </c>
      <c r="D12" s="107"/>
      <c r="E12" s="107">
        <v>0</v>
      </c>
      <c r="F12" s="107"/>
      <c r="G12" s="107">
        <v>0</v>
      </c>
      <c r="H12" s="107"/>
      <c r="I12" s="107">
        <v>0</v>
      </c>
      <c r="J12" s="107"/>
      <c r="K12" s="107">
        <v>30000000</v>
      </c>
      <c r="L12" s="107"/>
      <c r="M12" s="107">
        <v>137980518391</v>
      </c>
      <c r="N12" s="107"/>
      <c r="O12" s="107">
        <v>103628336315</v>
      </c>
      <c r="P12" s="107"/>
      <c r="Q12" s="107">
        <v>34352182076</v>
      </c>
    </row>
    <row r="13" spans="1:26" ht="34.5" customHeight="1" x14ac:dyDescent="0.75">
      <c r="A13" s="106" t="s">
        <v>83</v>
      </c>
      <c r="C13" s="107">
        <v>0</v>
      </c>
      <c r="D13" s="107"/>
      <c r="E13" s="107">
        <v>0</v>
      </c>
      <c r="F13" s="107"/>
      <c r="G13" s="107">
        <v>0</v>
      </c>
      <c r="H13" s="107"/>
      <c r="I13" s="107">
        <v>0</v>
      </c>
      <c r="J13" s="107"/>
      <c r="K13" s="107">
        <v>9700000</v>
      </c>
      <c r="L13" s="107"/>
      <c r="M13" s="107">
        <v>278825814140</v>
      </c>
      <c r="N13" s="107"/>
      <c r="O13" s="107">
        <v>315258761715</v>
      </c>
      <c r="P13" s="107"/>
      <c r="Q13" s="107">
        <v>-36432947575</v>
      </c>
    </row>
    <row r="14" spans="1:26" ht="34.5" customHeight="1" x14ac:dyDescent="0.75">
      <c r="A14" s="106" t="s">
        <v>94</v>
      </c>
      <c r="C14" s="107">
        <v>0</v>
      </c>
      <c r="D14" s="107"/>
      <c r="E14" s="107">
        <v>0</v>
      </c>
      <c r="F14" s="107"/>
      <c r="G14" s="107">
        <v>0</v>
      </c>
      <c r="H14" s="107"/>
      <c r="I14" s="107">
        <v>0</v>
      </c>
      <c r="J14" s="107"/>
      <c r="K14" s="107">
        <v>900000</v>
      </c>
      <c r="L14" s="107"/>
      <c r="M14" s="107">
        <v>30299599233</v>
      </c>
      <c r="N14" s="107"/>
      <c r="O14" s="107">
        <v>28995444255</v>
      </c>
      <c r="P14" s="107"/>
      <c r="Q14" s="107">
        <v>1304154978</v>
      </c>
    </row>
    <row r="15" spans="1:26" ht="34.5" customHeight="1" x14ac:dyDescent="0.75">
      <c r="A15" s="106" t="s">
        <v>89</v>
      </c>
      <c r="C15" s="107">
        <v>0</v>
      </c>
      <c r="D15" s="107"/>
      <c r="E15" s="107">
        <v>0</v>
      </c>
      <c r="F15" s="107"/>
      <c r="G15" s="107">
        <v>0</v>
      </c>
      <c r="H15" s="107"/>
      <c r="I15" s="107">
        <v>0</v>
      </c>
      <c r="J15" s="107"/>
      <c r="K15" s="107">
        <v>3700000</v>
      </c>
      <c r="L15" s="107"/>
      <c r="M15" s="107">
        <v>100384139847</v>
      </c>
      <c r="N15" s="107"/>
      <c r="O15" s="107">
        <v>102531791639</v>
      </c>
      <c r="P15" s="107"/>
      <c r="Q15" s="107">
        <v>-2147651792</v>
      </c>
    </row>
    <row r="16" spans="1:26" ht="34.5" customHeight="1" x14ac:dyDescent="0.75">
      <c r="A16" s="106" t="s">
        <v>107</v>
      </c>
      <c r="C16" s="107">
        <v>0</v>
      </c>
      <c r="D16" s="107"/>
      <c r="E16" s="107">
        <v>0</v>
      </c>
      <c r="F16" s="107"/>
      <c r="G16" s="107">
        <v>0</v>
      </c>
      <c r="H16" s="107"/>
      <c r="I16" s="107">
        <v>0</v>
      </c>
      <c r="J16" s="107"/>
      <c r="K16" s="107">
        <v>2079357</v>
      </c>
      <c r="L16" s="107"/>
      <c r="M16" s="107">
        <v>89212957578</v>
      </c>
      <c r="N16" s="107"/>
      <c r="O16" s="107">
        <v>73570903182</v>
      </c>
      <c r="P16" s="107"/>
      <c r="Q16" s="107">
        <v>15642054396</v>
      </c>
    </row>
    <row r="17" spans="1:17" ht="34.5" customHeight="1" x14ac:dyDescent="0.75">
      <c r="A17" s="106" t="s">
        <v>85</v>
      </c>
      <c r="C17" s="107">
        <v>0</v>
      </c>
      <c r="D17" s="107"/>
      <c r="E17" s="107">
        <v>0</v>
      </c>
      <c r="F17" s="107"/>
      <c r="G17" s="107">
        <v>0</v>
      </c>
      <c r="H17" s="107"/>
      <c r="I17" s="107">
        <v>0</v>
      </c>
      <c r="J17" s="107"/>
      <c r="K17" s="107">
        <v>7865510</v>
      </c>
      <c r="L17" s="107"/>
      <c r="M17" s="107">
        <v>166967206689</v>
      </c>
      <c r="N17" s="107"/>
      <c r="O17" s="107">
        <v>198306674325</v>
      </c>
      <c r="P17" s="107"/>
      <c r="Q17" s="107">
        <v>-31339467636</v>
      </c>
    </row>
    <row r="18" spans="1:17" ht="34.5" customHeight="1" x14ac:dyDescent="0.75">
      <c r="A18" s="106" t="s">
        <v>97</v>
      </c>
      <c r="C18" s="107">
        <v>0</v>
      </c>
      <c r="D18" s="107"/>
      <c r="E18" s="107">
        <v>0</v>
      </c>
      <c r="F18" s="107"/>
      <c r="G18" s="107">
        <v>0</v>
      </c>
      <c r="H18" s="107"/>
      <c r="I18" s="107">
        <v>0</v>
      </c>
      <c r="J18" s="107"/>
      <c r="K18" s="107">
        <v>2264962</v>
      </c>
      <c r="L18" s="107"/>
      <c r="M18" s="107">
        <v>11901251842</v>
      </c>
      <c r="N18" s="107"/>
      <c r="O18" s="107">
        <v>11085433487</v>
      </c>
      <c r="P18" s="107"/>
      <c r="Q18" s="107">
        <v>815818355</v>
      </c>
    </row>
    <row r="19" spans="1:17" ht="34.5" customHeight="1" x14ac:dyDescent="0.75">
      <c r="A19" s="106" t="s">
        <v>82</v>
      </c>
      <c r="C19" s="107">
        <v>0</v>
      </c>
      <c r="D19" s="107"/>
      <c r="E19" s="107">
        <v>0</v>
      </c>
      <c r="F19" s="107"/>
      <c r="G19" s="107">
        <v>0</v>
      </c>
      <c r="H19" s="107"/>
      <c r="I19" s="107">
        <v>0</v>
      </c>
      <c r="J19" s="107"/>
      <c r="K19" s="107">
        <v>886250</v>
      </c>
      <c r="L19" s="107"/>
      <c r="M19" s="107">
        <v>130504299279</v>
      </c>
      <c r="N19" s="107"/>
      <c r="O19" s="107">
        <v>153598036857</v>
      </c>
      <c r="P19" s="107"/>
      <c r="Q19" s="107">
        <v>-23093737578</v>
      </c>
    </row>
    <row r="20" spans="1:17" ht="34.5" customHeight="1" x14ac:dyDescent="0.75">
      <c r="A20" s="106" t="s">
        <v>108</v>
      </c>
      <c r="C20" s="107">
        <v>0</v>
      </c>
      <c r="D20" s="107"/>
      <c r="E20" s="107">
        <v>0</v>
      </c>
      <c r="F20" s="107"/>
      <c r="G20" s="107">
        <v>0</v>
      </c>
      <c r="H20" s="107"/>
      <c r="I20" s="107">
        <v>0</v>
      </c>
      <c r="J20" s="107"/>
      <c r="K20" s="107">
        <v>200000</v>
      </c>
      <c r="L20" s="107"/>
      <c r="M20" s="107">
        <v>4771440019</v>
      </c>
      <c r="N20" s="107"/>
      <c r="O20" s="107">
        <v>4212653415</v>
      </c>
      <c r="P20" s="107"/>
      <c r="Q20" s="107">
        <v>558786604</v>
      </c>
    </row>
    <row r="21" spans="1:17" ht="34.5" customHeight="1" x14ac:dyDescent="0.75">
      <c r="A21" s="106" t="s">
        <v>116</v>
      </c>
      <c r="C21" s="107">
        <v>0</v>
      </c>
      <c r="D21" s="107"/>
      <c r="E21" s="107">
        <v>0</v>
      </c>
      <c r="F21" s="107"/>
      <c r="G21" s="107">
        <v>0</v>
      </c>
      <c r="H21" s="107"/>
      <c r="I21" s="107">
        <v>0</v>
      </c>
      <c r="J21" s="107"/>
      <c r="K21" s="107">
        <v>500000</v>
      </c>
      <c r="L21" s="107"/>
      <c r="M21" s="107">
        <v>34902346186</v>
      </c>
      <c r="N21" s="107"/>
      <c r="O21" s="107">
        <v>27982507500</v>
      </c>
      <c r="P21" s="107"/>
      <c r="Q21" s="107">
        <v>6919838686</v>
      </c>
    </row>
    <row r="22" spans="1:17" ht="34.5" customHeight="1" x14ac:dyDescent="0.75">
      <c r="A22" s="106" t="s">
        <v>117</v>
      </c>
      <c r="C22" s="107">
        <v>0</v>
      </c>
      <c r="D22" s="107"/>
      <c r="E22" s="107">
        <v>0</v>
      </c>
      <c r="F22" s="107"/>
      <c r="G22" s="107">
        <v>0</v>
      </c>
      <c r="H22" s="107"/>
      <c r="I22" s="107">
        <v>0</v>
      </c>
      <c r="J22" s="107"/>
      <c r="K22" s="107">
        <v>16188679</v>
      </c>
      <c r="L22" s="107"/>
      <c r="M22" s="107">
        <v>103060290330</v>
      </c>
      <c r="N22" s="107"/>
      <c r="O22" s="107">
        <v>94783978964</v>
      </c>
      <c r="P22" s="107"/>
      <c r="Q22" s="107">
        <v>8276311366</v>
      </c>
    </row>
    <row r="23" spans="1:17" ht="34.5" customHeight="1" x14ac:dyDescent="0.75">
      <c r="A23" s="106" t="s">
        <v>87</v>
      </c>
      <c r="C23" s="107">
        <v>0</v>
      </c>
      <c r="D23" s="107"/>
      <c r="E23" s="107">
        <v>0</v>
      </c>
      <c r="F23" s="107"/>
      <c r="G23" s="107">
        <v>0</v>
      </c>
      <c r="H23" s="107"/>
      <c r="I23" s="107">
        <v>0</v>
      </c>
      <c r="J23" s="107"/>
      <c r="K23" s="107">
        <v>200000</v>
      </c>
      <c r="L23" s="107"/>
      <c r="M23" s="107">
        <v>4423522505</v>
      </c>
      <c r="N23" s="107"/>
      <c r="O23" s="107">
        <v>3773265556</v>
      </c>
      <c r="P23" s="107"/>
      <c r="Q23" s="107">
        <v>650256949</v>
      </c>
    </row>
    <row r="24" spans="1:17" ht="34.5" customHeight="1" x14ac:dyDescent="0.75">
      <c r="A24" s="106" t="s">
        <v>103</v>
      </c>
      <c r="C24" s="107">
        <v>0</v>
      </c>
      <c r="D24" s="107"/>
      <c r="E24" s="107">
        <v>0</v>
      </c>
      <c r="F24" s="107"/>
      <c r="G24" s="107">
        <v>0</v>
      </c>
      <c r="H24" s="107"/>
      <c r="I24" s="107">
        <v>0</v>
      </c>
      <c r="J24" s="107"/>
      <c r="K24" s="107">
        <v>24000001</v>
      </c>
      <c r="L24" s="107"/>
      <c r="M24" s="107">
        <v>153906185109</v>
      </c>
      <c r="N24" s="107"/>
      <c r="O24" s="107">
        <v>149173279583</v>
      </c>
      <c r="P24" s="107"/>
      <c r="Q24" s="107">
        <v>4732905526</v>
      </c>
    </row>
    <row r="25" spans="1:17" ht="34.5" customHeight="1" x14ac:dyDescent="0.75">
      <c r="A25" s="106" t="s">
        <v>123</v>
      </c>
      <c r="C25" s="107">
        <v>0</v>
      </c>
      <c r="D25" s="107"/>
      <c r="E25" s="107">
        <v>0</v>
      </c>
      <c r="F25" s="107"/>
      <c r="G25" s="107">
        <v>0</v>
      </c>
      <c r="H25" s="107"/>
      <c r="I25" s="107">
        <v>0</v>
      </c>
      <c r="J25" s="107"/>
      <c r="K25" s="107">
        <v>5539</v>
      </c>
      <c r="L25" s="107"/>
      <c r="M25" s="107">
        <v>178340735</v>
      </c>
      <c r="N25" s="107"/>
      <c r="O25" s="107">
        <v>187924839</v>
      </c>
      <c r="P25" s="107"/>
      <c r="Q25" s="107">
        <v>-9584104</v>
      </c>
    </row>
    <row r="26" spans="1:17" ht="34.5" customHeight="1" x14ac:dyDescent="0.75">
      <c r="A26" s="106" t="s">
        <v>118</v>
      </c>
      <c r="C26" s="107">
        <v>0</v>
      </c>
      <c r="D26" s="107"/>
      <c r="E26" s="107">
        <v>0</v>
      </c>
      <c r="F26" s="107"/>
      <c r="G26" s="107">
        <v>0</v>
      </c>
      <c r="H26" s="107"/>
      <c r="I26" s="107">
        <v>0</v>
      </c>
      <c r="J26" s="107"/>
      <c r="K26" s="107">
        <v>1200000</v>
      </c>
      <c r="L26" s="107"/>
      <c r="M26" s="107">
        <v>26976743458</v>
      </c>
      <c r="N26" s="107"/>
      <c r="O26" s="107">
        <v>22034291695</v>
      </c>
      <c r="P26" s="107"/>
      <c r="Q26" s="107">
        <v>4942451763</v>
      </c>
    </row>
    <row r="27" spans="1:17" ht="34.5" customHeight="1" x14ac:dyDescent="0.75">
      <c r="A27" s="106" t="s">
        <v>84</v>
      </c>
      <c r="C27" s="107">
        <v>0</v>
      </c>
      <c r="D27" s="107"/>
      <c r="E27" s="107">
        <v>0</v>
      </c>
      <c r="F27" s="107"/>
      <c r="G27" s="107">
        <v>0</v>
      </c>
      <c r="H27" s="107"/>
      <c r="I27" s="107">
        <v>0</v>
      </c>
      <c r="J27" s="107"/>
      <c r="K27" s="107">
        <v>201180</v>
      </c>
      <c r="L27" s="107"/>
      <c r="M27" s="107">
        <v>6292238776</v>
      </c>
      <c r="N27" s="107"/>
      <c r="O27" s="107">
        <v>5503652294</v>
      </c>
      <c r="P27" s="107"/>
      <c r="Q27" s="107">
        <v>788586482</v>
      </c>
    </row>
    <row r="28" spans="1:17" ht="34.5" customHeight="1" x14ac:dyDescent="0.75">
      <c r="A28" s="106" t="s">
        <v>122</v>
      </c>
      <c r="C28" s="107">
        <v>0</v>
      </c>
      <c r="D28" s="107"/>
      <c r="E28" s="107">
        <v>0</v>
      </c>
      <c r="F28" s="107"/>
      <c r="G28" s="107">
        <v>0</v>
      </c>
      <c r="H28" s="107"/>
      <c r="I28" s="107">
        <v>0</v>
      </c>
      <c r="J28" s="107"/>
      <c r="K28" s="107">
        <v>1450000</v>
      </c>
      <c r="L28" s="107"/>
      <c r="M28" s="107">
        <v>71582356529</v>
      </c>
      <c r="N28" s="107"/>
      <c r="O28" s="107">
        <v>69287834431</v>
      </c>
      <c r="P28" s="107"/>
      <c r="Q28" s="107">
        <v>2294522098</v>
      </c>
    </row>
    <row r="29" spans="1:17" ht="34.5" customHeight="1" x14ac:dyDescent="0.75">
      <c r="A29" s="106" t="s">
        <v>86</v>
      </c>
      <c r="C29" s="107">
        <v>0</v>
      </c>
      <c r="D29" s="107"/>
      <c r="E29" s="107">
        <v>0</v>
      </c>
      <c r="F29" s="107"/>
      <c r="G29" s="107">
        <v>0</v>
      </c>
      <c r="H29" s="107"/>
      <c r="I29" s="107">
        <v>0</v>
      </c>
      <c r="J29" s="107"/>
      <c r="K29" s="107">
        <v>3104092</v>
      </c>
      <c r="L29" s="107"/>
      <c r="M29" s="107">
        <v>166803722788</v>
      </c>
      <c r="N29" s="107"/>
      <c r="O29" s="107">
        <v>154251466775</v>
      </c>
      <c r="P29" s="107"/>
      <c r="Q29" s="107">
        <v>12552256013</v>
      </c>
    </row>
    <row r="30" spans="1:17" ht="34.5" customHeight="1" x14ac:dyDescent="0.75">
      <c r="A30" s="106" t="s">
        <v>109</v>
      </c>
      <c r="C30" s="107">
        <v>0</v>
      </c>
      <c r="D30" s="107"/>
      <c r="E30" s="107">
        <v>0</v>
      </c>
      <c r="F30" s="107"/>
      <c r="G30" s="107">
        <v>0</v>
      </c>
      <c r="H30" s="107"/>
      <c r="I30" s="107">
        <v>0</v>
      </c>
      <c r="J30" s="107"/>
      <c r="K30" s="107">
        <v>3000000</v>
      </c>
      <c r="L30" s="107"/>
      <c r="M30" s="107">
        <v>4196712078</v>
      </c>
      <c r="N30" s="107"/>
      <c r="O30" s="107">
        <v>3858902097</v>
      </c>
      <c r="P30" s="107"/>
      <c r="Q30" s="107">
        <v>337809981</v>
      </c>
    </row>
    <row r="31" spans="1:17" ht="34.5" customHeight="1" x14ac:dyDescent="0.75">
      <c r="A31" s="106" t="s">
        <v>110</v>
      </c>
      <c r="C31" s="107">
        <v>0</v>
      </c>
      <c r="D31" s="107"/>
      <c r="E31" s="107">
        <v>0</v>
      </c>
      <c r="F31" s="107"/>
      <c r="G31" s="107">
        <v>0</v>
      </c>
      <c r="H31" s="107"/>
      <c r="I31" s="107">
        <v>0</v>
      </c>
      <c r="J31" s="107"/>
      <c r="K31" s="107">
        <v>1400000</v>
      </c>
      <c r="L31" s="107"/>
      <c r="M31" s="107">
        <v>12807208746</v>
      </c>
      <c r="N31" s="107"/>
      <c r="O31" s="107">
        <v>12494564526</v>
      </c>
      <c r="P31" s="107"/>
      <c r="Q31" s="107">
        <v>312644220</v>
      </c>
    </row>
    <row r="32" spans="1:17" ht="34.5" customHeight="1" x14ac:dyDescent="0.75">
      <c r="A32" s="106" t="s">
        <v>125</v>
      </c>
      <c r="C32" s="107">
        <v>0</v>
      </c>
      <c r="D32" s="107"/>
      <c r="E32" s="107">
        <v>0</v>
      </c>
      <c r="F32" s="107"/>
      <c r="G32" s="107">
        <v>0</v>
      </c>
      <c r="H32" s="107"/>
      <c r="I32" s="107">
        <v>0</v>
      </c>
      <c r="J32" s="107"/>
      <c r="K32" s="107">
        <v>1200000</v>
      </c>
      <c r="L32" s="107"/>
      <c r="M32" s="107">
        <v>5718681947</v>
      </c>
      <c r="N32" s="107"/>
      <c r="O32" s="107">
        <v>5704420343</v>
      </c>
      <c r="P32" s="107"/>
      <c r="Q32" s="107">
        <v>14261604</v>
      </c>
    </row>
    <row r="33" spans="1:17" ht="34.5" customHeight="1" x14ac:dyDescent="0.75">
      <c r="A33" s="106" t="s">
        <v>124</v>
      </c>
      <c r="C33" s="107">
        <v>0</v>
      </c>
      <c r="D33" s="107"/>
      <c r="E33" s="107">
        <v>0</v>
      </c>
      <c r="F33" s="107"/>
      <c r="G33" s="107">
        <v>0</v>
      </c>
      <c r="H33" s="107"/>
      <c r="I33" s="107">
        <v>0</v>
      </c>
      <c r="J33" s="107"/>
      <c r="K33" s="107">
        <v>2600000</v>
      </c>
      <c r="L33" s="107"/>
      <c r="M33" s="107">
        <v>29236205668</v>
      </c>
      <c r="N33" s="107"/>
      <c r="O33" s="107">
        <v>29236205668</v>
      </c>
      <c r="P33" s="107"/>
      <c r="Q33" s="107">
        <v>0</v>
      </c>
    </row>
    <row r="34" spans="1:17" ht="34.5" customHeight="1" x14ac:dyDescent="0.75">
      <c r="A34" s="106" t="s">
        <v>121</v>
      </c>
      <c r="C34" s="107">
        <v>0</v>
      </c>
      <c r="D34" s="107"/>
      <c r="E34" s="107">
        <v>0</v>
      </c>
      <c r="F34" s="107"/>
      <c r="G34" s="107">
        <v>0</v>
      </c>
      <c r="H34" s="107"/>
      <c r="I34" s="107">
        <v>0</v>
      </c>
      <c r="J34" s="107"/>
      <c r="K34" s="107">
        <v>4606</v>
      </c>
      <c r="L34" s="107"/>
      <c r="M34" s="107">
        <v>130032081</v>
      </c>
      <c r="N34" s="107"/>
      <c r="O34" s="107">
        <v>146792283</v>
      </c>
      <c r="P34" s="107"/>
      <c r="Q34" s="107">
        <v>-16760202</v>
      </c>
    </row>
    <row r="35" spans="1:17" s="108" customFormat="1" ht="38.25" customHeight="1" thickBot="1" x14ac:dyDescent="0.3">
      <c r="C35" s="107"/>
      <c r="E35" s="109">
        <f>SUM(E9:E34)</f>
        <v>133326681672</v>
      </c>
      <c r="F35" s="107"/>
      <c r="G35" s="109">
        <f>SUM(G9:G34)</f>
        <v>163267088751</v>
      </c>
      <c r="H35" s="107">
        <f ca="1">SUM(H9:H37)</f>
        <v>0</v>
      </c>
      <c r="I35" s="110">
        <f>SUM(I9:I34)</f>
        <v>-29940407079</v>
      </c>
      <c r="J35" s="108">
        <f ca="1">SUM(J9:J37)</f>
        <v>0</v>
      </c>
      <c r="K35" s="107"/>
      <c r="L35" s="108">
        <f ca="1">SUM(L9:L37)</f>
        <v>0</v>
      </c>
      <c r="M35" s="110">
        <f>SUM(M9:M34)</f>
        <v>1739239639185</v>
      </c>
      <c r="N35" s="110">
        <f ca="1">SUM(N9:N37)</f>
        <v>0</v>
      </c>
      <c r="O35" s="110">
        <f>SUM(O9:O34)</f>
        <v>1764876534366</v>
      </c>
      <c r="P35" s="110">
        <f ca="1">SUM(P9:P37)</f>
        <v>0</v>
      </c>
      <c r="Q35" s="110">
        <f>SUM(Q9:Q34)</f>
        <v>-25636895181</v>
      </c>
    </row>
    <row r="36" spans="1:17" ht="38.25" customHeight="1" thickTop="1" x14ac:dyDescent="0.65">
      <c r="M36" s="111"/>
    </row>
    <row r="37" spans="1:17" s="107" customFormat="1" ht="38.25" customHeight="1" x14ac:dyDescent="0.25"/>
    <row r="38" spans="1:17" s="107" customFormat="1" ht="38.25" customHeight="1" x14ac:dyDescent="0.25"/>
    <row r="39" spans="1:17" s="107" customFormat="1" ht="38.25" customHeight="1" x14ac:dyDescent="0.25"/>
    <row r="40" spans="1:17" s="107" customFormat="1" ht="38.25" customHeight="1" x14ac:dyDescent="0.65">
      <c r="C40" s="112"/>
      <c r="E40" s="112"/>
      <c r="I40" s="112"/>
      <c r="M40" s="113"/>
      <c r="N40" s="113"/>
      <c r="O40" s="113"/>
      <c r="Q40" s="112"/>
    </row>
    <row r="41" spans="1:17" s="107" customFormat="1" ht="38.25" customHeight="1" x14ac:dyDescent="0.25"/>
    <row r="42" spans="1:17" s="107" customFormat="1" ht="38.25" customHeight="1" x14ac:dyDescent="0.25"/>
    <row r="43" spans="1:17" s="107" customFormat="1" ht="38.25" customHeight="1" x14ac:dyDescent="0.25"/>
    <row r="44" spans="1:17" s="107" customFormat="1" ht="38.25" customHeight="1" x14ac:dyDescent="0.25"/>
    <row r="45" spans="1:17" s="107" customFormat="1" ht="38.25" customHeight="1" x14ac:dyDescent="0.25"/>
    <row r="46" spans="1:17" ht="38.25" customHeight="1" x14ac:dyDescent="0.65">
      <c r="I46" s="114"/>
    </row>
    <row r="47" spans="1:17" ht="38.25" customHeight="1" x14ac:dyDescent="0.65">
      <c r="I47" s="114"/>
    </row>
    <row r="48" spans="1:17" ht="38.25" customHeight="1" x14ac:dyDescent="0.65"/>
    <row r="49" ht="38.25" customHeight="1" x14ac:dyDescent="0.65"/>
    <row r="50" ht="38.25" customHeight="1" x14ac:dyDescent="0.65"/>
    <row r="51" ht="38.25" customHeight="1" x14ac:dyDescent="0.65"/>
    <row r="52" ht="38.25" customHeight="1" x14ac:dyDescent="0.65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45">
    <sortCondition descending="1" ref="Q9:Q50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3"/>
  <sheetViews>
    <sheetView rightToLeft="1" view="pageBreakPreview" zoomScale="60" zoomScaleNormal="100" workbookViewId="0">
      <selection activeCell="E5" sqref="E5"/>
    </sheetView>
  </sheetViews>
  <sheetFormatPr defaultColWidth="9.140625" defaultRowHeight="42.75" x14ac:dyDescent="0.25"/>
  <cols>
    <col min="1" max="1" width="68.42578125" style="65" bestFit="1" customWidth="1"/>
    <col min="2" max="2" width="1" style="65" customWidth="1"/>
    <col min="3" max="3" width="22.7109375" style="66" bestFit="1" customWidth="1"/>
    <col min="4" max="4" width="1" style="65" customWidth="1"/>
    <col min="5" max="5" width="29.85546875" style="65" bestFit="1" customWidth="1"/>
    <col min="6" max="6" width="1" style="65" customWidth="1"/>
    <col min="7" max="7" width="33.42578125" style="65" customWidth="1"/>
    <col min="8" max="8" width="1" style="65" customWidth="1"/>
    <col min="9" max="9" width="28.85546875" style="65" customWidth="1"/>
    <col min="10" max="10" width="1" style="65" customWidth="1"/>
    <col min="11" max="11" width="21.7109375" style="66" customWidth="1"/>
    <col min="12" max="12" width="1" style="65" customWidth="1"/>
    <col min="13" max="13" width="30.85546875" style="65" customWidth="1"/>
    <col min="14" max="14" width="1" style="65" customWidth="1"/>
    <col min="15" max="15" width="32.5703125" style="65" bestFit="1" customWidth="1"/>
    <col min="16" max="16" width="1" style="65" customWidth="1"/>
    <col min="17" max="17" width="30.5703125" style="36" customWidth="1"/>
    <col min="18" max="18" width="1.85546875" style="65" customWidth="1"/>
    <col min="19" max="19" width="21.140625" style="65" bestFit="1" customWidth="1"/>
    <col min="20" max="20" width="6.7109375" style="65" customWidth="1"/>
    <col min="21" max="21" width="6.140625" style="65" customWidth="1"/>
    <col min="22" max="22" width="6.85546875" style="65" customWidth="1"/>
    <col min="23" max="24" width="29.7109375" style="65" bestFit="1" customWidth="1"/>
    <col min="25" max="25" width="12.85546875" style="99" customWidth="1"/>
    <col min="26" max="26" width="15.140625" style="65" bestFit="1" customWidth="1"/>
    <col min="27" max="16384" width="9.140625" style="65"/>
  </cols>
  <sheetData>
    <row r="1" spans="1:27" s="61" customFormat="1" ht="18.75" customHeight="1" x14ac:dyDescent="0.25">
      <c r="C1" s="62"/>
      <c r="K1" s="62"/>
      <c r="Q1" s="35"/>
      <c r="Y1" s="99"/>
    </row>
    <row r="2" spans="1:27" s="63" customFormat="1" x14ac:dyDescent="0.25">
      <c r="A2" s="237" t="s">
        <v>66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Y2" s="99"/>
    </row>
    <row r="3" spans="1:27" s="63" customFormat="1" x14ac:dyDescent="0.25">
      <c r="A3" s="237" t="s">
        <v>28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Y3" s="99"/>
    </row>
    <row r="4" spans="1:27" s="63" customFormat="1" x14ac:dyDescent="0.25">
      <c r="A4" s="237" t="str">
        <f>'درآمد سود سهام '!A4:S4</f>
        <v>برای ماه منتهی به 1402/05/31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Y4" s="99"/>
    </row>
    <row r="5" spans="1:27" s="61" customFormat="1" ht="19.5" customHeight="1" x14ac:dyDescent="0.25">
      <c r="A5" s="93"/>
      <c r="B5" s="93"/>
      <c r="C5" s="93"/>
      <c r="D5" s="93"/>
      <c r="E5" s="93"/>
      <c r="F5" s="93"/>
      <c r="G5" s="64"/>
      <c r="H5" s="93"/>
      <c r="I5" s="93"/>
      <c r="J5" s="93"/>
      <c r="K5" s="93"/>
      <c r="L5" s="93"/>
      <c r="M5" s="93"/>
      <c r="N5" s="93"/>
      <c r="O5" s="93"/>
      <c r="P5" s="93"/>
      <c r="Q5" s="23"/>
      <c r="Y5" s="99"/>
    </row>
    <row r="6" spans="1:27" x14ac:dyDescent="0.25">
      <c r="A6" s="240" t="s">
        <v>77</v>
      </c>
      <c r="B6" s="240"/>
      <c r="C6" s="240"/>
      <c r="D6" s="240"/>
      <c r="E6" s="240"/>
      <c r="F6" s="240"/>
      <c r="G6" s="240"/>
      <c r="H6" s="240"/>
      <c r="I6" s="240"/>
    </row>
    <row r="7" spans="1:27" s="41" customFormat="1" ht="43.5" thickBot="1" x14ac:dyDescent="0.7">
      <c r="A7" s="238" t="s">
        <v>2</v>
      </c>
      <c r="C7" s="239" t="s">
        <v>149</v>
      </c>
      <c r="D7" s="239" t="s">
        <v>30</v>
      </c>
      <c r="E7" s="239" t="s">
        <v>30</v>
      </c>
      <c r="F7" s="239" t="s">
        <v>30</v>
      </c>
      <c r="G7" s="239" t="s">
        <v>30</v>
      </c>
      <c r="H7" s="239" t="s">
        <v>30</v>
      </c>
      <c r="I7" s="239" t="s">
        <v>30</v>
      </c>
      <c r="J7" s="1"/>
      <c r="K7" s="239" t="s">
        <v>150</v>
      </c>
      <c r="L7" s="239" t="s">
        <v>31</v>
      </c>
      <c r="M7" s="239" t="s">
        <v>31</v>
      </c>
      <c r="N7" s="239" t="s">
        <v>31</v>
      </c>
      <c r="O7" s="239" t="s">
        <v>31</v>
      </c>
      <c r="P7" s="239" t="s">
        <v>31</v>
      </c>
      <c r="Q7" s="239" t="s">
        <v>31</v>
      </c>
      <c r="Y7" s="99"/>
    </row>
    <row r="8" spans="1:27" s="67" customFormat="1" ht="66" customHeight="1" thickBot="1" x14ac:dyDescent="0.3">
      <c r="A8" s="239" t="s">
        <v>2</v>
      </c>
      <c r="C8" s="96" t="s">
        <v>5</v>
      </c>
      <c r="E8" s="96" t="s">
        <v>44</v>
      </c>
      <c r="G8" s="96" t="s">
        <v>45</v>
      </c>
      <c r="I8" s="96" t="s">
        <v>46</v>
      </c>
      <c r="K8" s="96" t="s">
        <v>5</v>
      </c>
      <c r="M8" s="96" t="s">
        <v>44</v>
      </c>
      <c r="O8" s="96" t="s">
        <v>45</v>
      </c>
      <c r="Q8" s="97" t="s">
        <v>46</v>
      </c>
      <c r="Y8" s="100"/>
    </row>
    <row r="9" spans="1:27" s="41" customFormat="1" ht="40.5" customHeight="1" x14ac:dyDescent="0.75">
      <c r="A9" s="3" t="s">
        <v>125</v>
      </c>
      <c r="B9" s="1"/>
      <c r="C9" s="59">
        <v>40000000</v>
      </c>
      <c r="D9" s="59"/>
      <c r="E9" s="59">
        <v>141751530000</v>
      </c>
      <c r="F9" s="59"/>
      <c r="G9" s="59">
        <v>132298355580</v>
      </c>
      <c r="H9" s="59"/>
      <c r="I9" s="76">
        <v>9453174420</v>
      </c>
      <c r="J9" s="59"/>
      <c r="K9" s="59">
        <v>40000000</v>
      </c>
      <c r="L9" s="59"/>
      <c r="M9" s="59">
        <v>141751530000</v>
      </c>
      <c r="N9" s="59"/>
      <c r="O9" s="59">
        <v>146681394249</v>
      </c>
      <c r="P9" s="59"/>
      <c r="Q9" s="76">
        <v>-4929864249</v>
      </c>
      <c r="S9" s="43"/>
      <c r="T9" s="43"/>
      <c r="U9" s="43"/>
      <c r="V9" s="43"/>
      <c r="W9" s="43"/>
      <c r="X9" s="43"/>
      <c r="Y9" s="43"/>
    </row>
    <row r="10" spans="1:27" s="41" customFormat="1" ht="40.5" customHeight="1" x14ac:dyDescent="0.75">
      <c r="A10" s="3" t="s">
        <v>118</v>
      </c>
      <c r="B10" s="1"/>
      <c r="C10" s="59">
        <v>4000000</v>
      </c>
      <c r="D10" s="59"/>
      <c r="E10" s="59">
        <v>60597288000</v>
      </c>
      <c r="F10" s="59"/>
      <c r="G10" s="59">
        <v>61710624000</v>
      </c>
      <c r="H10" s="59"/>
      <c r="I10" s="76">
        <v>-1113336000</v>
      </c>
      <c r="J10" s="59"/>
      <c r="K10" s="59">
        <v>4000000</v>
      </c>
      <c r="L10" s="59"/>
      <c r="M10" s="59">
        <v>60597288000</v>
      </c>
      <c r="N10" s="59"/>
      <c r="O10" s="59">
        <v>73447638976</v>
      </c>
      <c r="P10" s="59"/>
      <c r="Q10" s="76">
        <v>-12850350976</v>
      </c>
      <c r="S10" s="43"/>
      <c r="T10" s="43"/>
      <c r="U10" s="43"/>
      <c r="V10" s="43"/>
      <c r="W10" s="43"/>
      <c r="X10" s="43"/>
      <c r="Y10" s="43"/>
    </row>
    <row r="11" spans="1:27" s="41" customFormat="1" ht="40.5" customHeight="1" x14ac:dyDescent="0.75">
      <c r="A11" s="3" t="s">
        <v>94</v>
      </c>
      <c r="B11" s="1"/>
      <c r="C11" s="59">
        <v>2400000</v>
      </c>
      <c r="D11" s="59"/>
      <c r="E11" s="59">
        <v>68613307200</v>
      </c>
      <c r="F11" s="59"/>
      <c r="G11" s="59">
        <v>79110475200</v>
      </c>
      <c r="H11" s="59"/>
      <c r="I11" s="76">
        <v>-10497168000</v>
      </c>
      <c r="J11" s="59"/>
      <c r="K11" s="59">
        <v>2400000</v>
      </c>
      <c r="L11" s="59"/>
      <c r="M11" s="59">
        <v>68613307200</v>
      </c>
      <c r="N11" s="59"/>
      <c r="O11" s="59">
        <v>77321185395</v>
      </c>
      <c r="P11" s="59"/>
      <c r="Q11" s="76">
        <v>-8707878195</v>
      </c>
      <c r="S11" s="43"/>
      <c r="T11" s="43"/>
      <c r="U11" s="43"/>
      <c r="V11" s="43"/>
      <c r="W11" s="43"/>
      <c r="X11" s="43"/>
      <c r="Y11" s="43"/>
    </row>
    <row r="12" spans="1:27" s="41" customFormat="1" ht="40.5" customHeight="1" x14ac:dyDescent="0.75">
      <c r="A12" s="3" t="s">
        <v>120</v>
      </c>
      <c r="B12" s="1"/>
      <c r="C12" s="59">
        <v>676723</v>
      </c>
      <c r="D12" s="59"/>
      <c r="E12" s="59">
        <v>29901359342</v>
      </c>
      <c r="F12" s="59"/>
      <c r="G12" s="59">
        <v>33968194544</v>
      </c>
      <c r="H12" s="59"/>
      <c r="I12" s="76">
        <v>-4066835201</v>
      </c>
      <c r="J12" s="59"/>
      <c r="K12" s="59">
        <v>676723</v>
      </c>
      <c r="L12" s="59"/>
      <c r="M12" s="59">
        <v>29901359342</v>
      </c>
      <c r="N12" s="59"/>
      <c r="O12" s="59">
        <v>38197014981</v>
      </c>
      <c r="P12" s="59"/>
      <c r="Q12" s="76">
        <v>-8295655638</v>
      </c>
      <c r="S12" s="43"/>
      <c r="T12" s="43"/>
      <c r="U12" s="43"/>
      <c r="V12" s="43"/>
      <c r="W12" s="43"/>
      <c r="X12" s="43"/>
      <c r="Y12" s="43"/>
    </row>
    <row r="13" spans="1:27" s="41" customFormat="1" ht="40.5" customHeight="1" x14ac:dyDescent="0.75">
      <c r="A13" s="3" t="s">
        <v>110</v>
      </c>
      <c r="B13" s="1"/>
      <c r="C13" s="59">
        <v>58000001</v>
      </c>
      <c r="D13" s="59"/>
      <c r="E13" s="59">
        <v>396089169829</v>
      </c>
      <c r="F13" s="59"/>
      <c r="G13" s="59">
        <v>378958690999</v>
      </c>
      <c r="H13" s="59"/>
      <c r="I13" s="76">
        <v>17130478830</v>
      </c>
      <c r="J13" s="59"/>
      <c r="K13" s="59">
        <v>58000001</v>
      </c>
      <c r="L13" s="59"/>
      <c r="M13" s="59">
        <v>396089169829</v>
      </c>
      <c r="N13" s="59"/>
      <c r="O13" s="59">
        <v>495471594204</v>
      </c>
      <c r="P13" s="59"/>
      <c r="Q13" s="76">
        <v>-99382424374</v>
      </c>
      <c r="S13" s="43"/>
      <c r="T13" s="43"/>
      <c r="U13" s="43"/>
      <c r="V13" s="43"/>
      <c r="W13" s="43"/>
      <c r="X13" s="43"/>
      <c r="Y13" s="43"/>
    </row>
    <row r="14" spans="1:27" s="41" customFormat="1" ht="40.5" customHeight="1" x14ac:dyDescent="0.75">
      <c r="A14" s="3" t="s">
        <v>124</v>
      </c>
      <c r="B14" s="1"/>
      <c r="C14" s="59">
        <v>200000</v>
      </c>
      <c r="D14" s="59"/>
      <c r="E14" s="59">
        <v>3628282500</v>
      </c>
      <c r="F14" s="59"/>
      <c r="G14" s="59">
        <v>3777390000</v>
      </c>
      <c r="H14" s="59"/>
      <c r="I14" s="76">
        <v>-149107500</v>
      </c>
      <c r="J14" s="59"/>
      <c r="K14" s="59">
        <v>200000</v>
      </c>
      <c r="L14" s="59"/>
      <c r="M14" s="59">
        <v>3628282500</v>
      </c>
      <c r="N14" s="59"/>
      <c r="O14" s="59">
        <v>2248938898</v>
      </c>
      <c r="P14" s="59"/>
      <c r="Q14" s="76">
        <v>1379343602</v>
      </c>
      <c r="S14" s="43"/>
      <c r="T14" s="43"/>
      <c r="U14" s="43"/>
      <c r="V14" s="43"/>
      <c r="W14" s="43"/>
      <c r="X14" s="43"/>
      <c r="Y14" s="43"/>
    </row>
    <row r="15" spans="1:27" s="41" customFormat="1" ht="40.5" customHeight="1" x14ac:dyDescent="0.75">
      <c r="A15" s="3" t="s">
        <v>105</v>
      </c>
      <c r="B15" s="1"/>
      <c r="C15" s="59">
        <v>7900000</v>
      </c>
      <c r="D15" s="59"/>
      <c r="E15" s="59">
        <v>173551189500</v>
      </c>
      <c r="F15" s="59"/>
      <c r="G15" s="59">
        <v>289245735321</v>
      </c>
      <c r="H15" s="59"/>
      <c r="I15" s="76">
        <v>-115694545821</v>
      </c>
      <c r="J15" s="59"/>
      <c r="K15" s="59">
        <v>7900000</v>
      </c>
      <c r="L15" s="59"/>
      <c r="M15" s="59">
        <v>173551189500</v>
      </c>
      <c r="N15" s="59"/>
      <c r="O15" s="59">
        <v>270281884096</v>
      </c>
      <c r="P15" s="59"/>
      <c r="Q15" s="76">
        <v>-96730694596</v>
      </c>
      <c r="S15" s="43"/>
      <c r="T15" s="43"/>
      <c r="U15" s="43"/>
      <c r="V15" s="43"/>
      <c r="W15" s="43"/>
      <c r="X15" s="43"/>
      <c r="Y15" s="43"/>
      <c r="Z15" s="42"/>
      <c r="AA15" s="44"/>
    </row>
    <row r="16" spans="1:27" s="41" customFormat="1" ht="40.5" customHeight="1" x14ac:dyDescent="0.75">
      <c r="A16" s="3" t="s">
        <v>123</v>
      </c>
      <c r="B16" s="1"/>
      <c r="C16" s="59">
        <v>2400000</v>
      </c>
      <c r="D16" s="59"/>
      <c r="E16" s="59">
        <v>63889581600</v>
      </c>
      <c r="F16" s="59"/>
      <c r="G16" s="59">
        <v>68865617321</v>
      </c>
      <c r="H16" s="59"/>
      <c r="I16" s="76">
        <v>-4976035721</v>
      </c>
      <c r="J16" s="59"/>
      <c r="K16" s="59">
        <v>2400000</v>
      </c>
      <c r="L16" s="59"/>
      <c r="M16" s="59">
        <v>63889581600</v>
      </c>
      <c r="N16" s="59"/>
      <c r="O16" s="59">
        <v>78614896953</v>
      </c>
      <c r="P16" s="59"/>
      <c r="Q16" s="76">
        <v>-14725315353</v>
      </c>
      <c r="S16" s="43"/>
      <c r="T16" s="43"/>
      <c r="U16" s="43"/>
      <c r="V16" s="43"/>
      <c r="W16" s="43"/>
      <c r="X16" s="43"/>
      <c r="Y16" s="43"/>
    </row>
    <row r="17" spans="1:25" s="41" customFormat="1" ht="40.5" customHeight="1" x14ac:dyDescent="0.75">
      <c r="A17" s="3" t="s">
        <v>88</v>
      </c>
      <c r="B17" s="1"/>
      <c r="C17" s="59">
        <v>20000000</v>
      </c>
      <c r="D17" s="59"/>
      <c r="E17" s="59">
        <v>87297471000</v>
      </c>
      <c r="F17" s="59"/>
      <c r="G17" s="59">
        <v>86343183000</v>
      </c>
      <c r="H17" s="59"/>
      <c r="I17" s="76">
        <v>954288000</v>
      </c>
      <c r="J17" s="59"/>
      <c r="K17" s="59">
        <v>20000000</v>
      </c>
      <c r="L17" s="59"/>
      <c r="M17" s="59">
        <v>87297471000</v>
      </c>
      <c r="N17" s="59"/>
      <c r="O17" s="59">
        <v>69085557633</v>
      </c>
      <c r="P17" s="59"/>
      <c r="Q17" s="76">
        <v>18211913367</v>
      </c>
      <c r="S17" s="43"/>
      <c r="T17" s="43"/>
      <c r="U17" s="43"/>
      <c r="V17" s="43"/>
      <c r="W17" s="43"/>
      <c r="X17" s="43"/>
      <c r="Y17" s="43"/>
    </row>
    <row r="18" spans="1:25" s="41" customFormat="1" ht="40.5" customHeight="1" x14ac:dyDescent="0.75">
      <c r="A18" s="3" t="s">
        <v>117</v>
      </c>
      <c r="B18" s="1"/>
      <c r="C18" s="59">
        <v>20000000</v>
      </c>
      <c r="D18" s="59"/>
      <c r="E18" s="59">
        <v>99405000000</v>
      </c>
      <c r="F18" s="59"/>
      <c r="G18" s="59">
        <v>98686581031</v>
      </c>
      <c r="H18" s="59"/>
      <c r="I18" s="76">
        <v>718418969</v>
      </c>
      <c r="J18" s="59"/>
      <c r="K18" s="59">
        <v>20000000</v>
      </c>
      <c r="L18" s="59"/>
      <c r="M18" s="59">
        <v>99405000000</v>
      </c>
      <c r="N18" s="59"/>
      <c r="O18" s="59">
        <v>112303820753</v>
      </c>
      <c r="P18" s="59"/>
      <c r="Q18" s="76">
        <v>-12898820753</v>
      </c>
      <c r="S18" s="43"/>
      <c r="T18" s="43"/>
      <c r="U18" s="43"/>
      <c r="V18" s="43"/>
      <c r="W18" s="43"/>
      <c r="X18" s="43"/>
      <c r="Y18" s="43"/>
    </row>
    <row r="19" spans="1:25" s="41" customFormat="1" ht="40.5" customHeight="1" x14ac:dyDescent="0.75">
      <c r="A19" s="3" t="s">
        <v>97</v>
      </c>
      <c r="B19" s="1"/>
      <c r="C19" s="59">
        <v>81428571</v>
      </c>
      <c r="D19" s="59"/>
      <c r="E19" s="59">
        <v>295364915088</v>
      </c>
      <c r="F19" s="59"/>
      <c r="G19" s="59">
        <v>287837116485</v>
      </c>
      <c r="H19" s="59"/>
      <c r="I19" s="76">
        <v>7527798603</v>
      </c>
      <c r="J19" s="59"/>
      <c r="K19" s="59">
        <v>81428571</v>
      </c>
      <c r="L19" s="59"/>
      <c r="M19" s="59">
        <v>295364915088</v>
      </c>
      <c r="N19" s="59"/>
      <c r="O19" s="59">
        <v>279349220311</v>
      </c>
      <c r="P19" s="59"/>
      <c r="Q19" s="76">
        <v>16015694777</v>
      </c>
      <c r="S19" s="43"/>
      <c r="T19" s="43"/>
      <c r="U19" s="43"/>
      <c r="V19" s="43"/>
      <c r="W19" s="43"/>
      <c r="X19" s="43"/>
      <c r="Y19" s="43"/>
    </row>
    <row r="20" spans="1:25" s="41" customFormat="1" ht="40.5" customHeight="1" x14ac:dyDescent="0.75">
      <c r="A20" s="3" t="s">
        <v>107</v>
      </c>
      <c r="B20" s="1"/>
      <c r="C20" s="59">
        <v>6200000</v>
      </c>
      <c r="D20" s="59"/>
      <c r="E20" s="59">
        <v>259220406600</v>
      </c>
      <c r="F20" s="59"/>
      <c r="G20" s="59">
        <v>268341809400</v>
      </c>
      <c r="H20" s="59"/>
      <c r="I20" s="76">
        <v>-9121402800</v>
      </c>
      <c r="J20" s="59"/>
      <c r="K20" s="59">
        <v>6200000</v>
      </c>
      <c r="L20" s="59"/>
      <c r="M20" s="59">
        <v>259220406600</v>
      </c>
      <c r="N20" s="59"/>
      <c r="O20" s="59">
        <v>219648861179</v>
      </c>
      <c r="P20" s="59"/>
      <c r="Q20" s="76">
        <v>39571545421</v>
      </c>
      <c r="S20" s="43"/>
      <c r="T20" s="43"/>
      <c r="U20" s="43"/>
      <c r="V20" s="43"/>
      <c r="W20" s="43"/>
      <c r="X20" s="43"/>
      <c r="Y20" s="43"/>
    </row>
    <row r="21" spans="1:25" s="41" customFormat="1" ht="40.5" customHeight="1" x14ac:dyDescent="0.75">
      <c r="A21" s="3" t="s">
        <v>106</v>
      </c>
      <c r="B21" s="1"/>
      <c r="C21" s="59">
        <v>10000000</v>
      </c>
      <c r="D21" s="59"/>
      <c r="E21" s="59">
        <v>93043080000</v>
      </c>
      <c r="F21" s="59"/>
      <c r="G21" s="59">
        <v>98616924977</v>
      </c>
      <c r="H21" s="59"/>
      <c r="I21" s="76">
        <v>-5573844977</v>
      </c>
      <c r="J21" s="59"/>
      <c r="K21" s="59">
        <v>10000000</v>
      </c>
      <c r="L21" s="59"/>
      <c r="M21" s="59">
        <v>93043080000</v>
      </c>
      <c r="N21" s="59"/>
      <c r="O21" s="59">
        <v>103835687476</v>
      </c>
      <c r="P21" s="59"/>
      <c r="Q21" s="76">
        <v>-10792607476</v>
      </c>
      <c r="S21" s="43"/>
      <c r="T21" s="43"/>
      <c r="U21" s="43"/>
      <c r="V21" s="43"/>
      <c r="W21" s="43"/>
      <c r="X21" s="43"/>
      <c r="Y21" s="43"/>
    </row>
    <row r="22" spans="1:25" s="41" customFormat="1" ht="40.5" customHeight="1" x14ac:dyDescent="0.75">
      <c r="A22" s="3" t="s">
        <v>87</v>
      </c>
      <c r="B22" s="1"/>
      <c r="C22" s="59">
        <v>22000000</v>
      </c>
      <c r="D22" s="59"/>
      <c r="E22" s="59">
        <v>381178413000</v>
      </c>
      <c r="F22" s="59"/>
      <c r="G22" s="59">
        <v>412371756057</v>
      </c>
      <c r="H22" s="59"/>
      <c r="I22" s="76">
        <v>-31193343057</v>
      </c>
      <c r="J22" s="59"/>
      <c r="K22" s="59">
        <v>22000000</v>
      </c>
      <c r="L22" s="59"/>
      <c r="M22" s="59">
        <v>381178413000</v>
      </c>
      <c r="N22" s="59"/>
      <c r="O22" s="59">
        <v>415138553356</v>
      </c>
      <c r="P22" s="59"/>
      <c r="Q22" s="76">
        <v>-33960140356</v>
      </c>
      <c r="S22" s="43"/>
      <c r="T22" s="43"/>
      <c r="U22" s="43"/>
      <c r="V22" s="43"/>
      <c r="W22" s="43"/>
      <c r="X22" s="43"/>
      <c r="Y22" s="43"/>
    </row>
    <row r="23" spans="1:25" s="41" customFormat="1" ht="40.5" customHeight="1" x14ac:dyDescent="0.75">
      <c r="A23" s="3" t="s">
        <v>89</v>
      </c>
      <c r="B23" s="1"/>
      <c r="C23" s="59">
        <v>2600000</v>
      </c>
      <c r="D23" s="59"/>
      <c r="E23" s="59">
        <v>49752202500</v>
      </c>
      <c r="F23" s="59"/>
      <c r="G23" s="59">
        <v>51690600000</v>
      </c>
      <c r="H23" s="59"/>
      <c r="I23" s="76">
        <v>-1938397500</v>
      </c>
      <c r="J23" s="59"/>
      <c r="K23" s="59">
        <v>2600000</v>
      </c>
      <c r="L23" s="59"/>
      <c r="M23" s="59">
        <v>49752202500</v>
      </c>
      <c r="N23" s="59"/>
      <c r="O23" s="59">
        <v>31836205668</v>
      </c>
      <c r="P23" s="59"/>
      <c r="Q23" s="76">
        <v>17915996832</v>
      </c>
      <c r="S23" s="43"/>
      <c r="T23" s="43"/>
      <c r="U23" s="43"/>
      <c r="V23" s="43"/>
      <c r="W23" s="43"/>
      <c r="X23" s="43"/>
      <c r="Y23" s="43"/>
    </row>
    <row r="24" spans="1:25" s="41" customFormat="1" ht="40.5" customHeight="1" x14ac:dyDescent="0.75">
      <c r="A24" s="3" t="s">
        <v>86</v>
      </c>
      <c r="B24" s="1"/>
      <c r="C24" s="59">
        <v>6400000</v>
      </c>
      <c r="D24" s="59"/>
      <c r="E24" s="59">
        <v>279351907200</v>
      </c>
      <c r="F24" s="59"/>
      <c r="G24" s="59">
        <v>333237369600</v>
      </c>
      <c r="H24" s="59"/>
      <c r="I24" s="76">
        <v>-53885462400</v>
      </c>
      <c r="J24" s="59"/>
      <c r="K24" s="59">
        <v>6400000</v>
      </c>
      <c r="L24" s="59"/>
      <c r="M24" s="59">
        <v>279351907200</v>
      </c>
      <c r="N24" s="59"/>
      <c r="O24" s="59">
        <v>318037143719</v>
      </c>
      <c r="P24" s="59"/>
      <c r="Q24" s="76">
        <v>-38685236519</v>
      </c>
      <c r="S24" s="43"/>
      <c r="T24" s="43"/>
      <c r="U24" s="43"/>
      <c r="V24" s="43"/>
      <c r="W24" s="43"/>
      <c r="X24" s="43"/>
      <c r="Y24" s="43"/>
    </row>
    <row r="25" spans="1:25" s="41" customFormat="1" ht="40.5" customHeight="1" x14ac:dyDescent="0.75">
      <c r="A25" s="3" t="s">
        <v>121</v>
      </c>
      <c r="B25" s="1"/>
      <c r="C25" s="59">
        <v>8400000</v>
      </c>
      <c r="D25" s="59"/>
      <c r="E25" s="59">
        <v>225450540000</v>
      </c>
      <c r="F25" s="59"/>
      <c r="G25" s="59">
        <v>247879381469</v>
      </c>
      <c r="H25" s="59"/>
      <c r="I25" s="76">
        <v>-22428841469</v>
      </c>
      <c r="J25" s="59"/>
      <c r="K25" s="59">
        <v>8400000</v>
      </c>
      <c r="L25" s="59"/>
      <c r="M25" s="59">
        <v>225450540000</v>
      </c>
      <c r="N25" s="59"/>
      <c r="O25" s="59">
        <v>260156058508</v>
      </c>
      <c r="P25" s="59"/>
      <c r="Q25" s="76">
        <v>-34705518508</v>
      </c>
      <c r="S25" s="43"/>
      <c r="T25" s="43"/>
      <c r="U25" s="43"/>
      <c r="V25" s="43"/>
      <c r="W25" s="43"/>
      <c r="X25" s="43"/>
      <c r="Y25" s="43"/>
    </row>
    <row r="26" spans="1:25" s="41" customFormat="1" ht="40.5" customHeight="1" x14ac:dyDescent="0.75">
      <c r="A26" s="3" t="s">
        <v>85</v>
      </c>
      <c r="B26" s="1"/>
      <c r="C26" s="59">
        <v>8500000</v>
      </c>
      <c r="D26" s="59"/>
      <c r="E26" s="59">
        <v>151667178750</v>
      </c>
      <c r="F26" s="59"/>
      <c r="G26" s="59">
        <v>146064966425</v>
      </c>
      <c r="H26" s="59"/>
      <c r="I26" s="76">
        <v>5602212325</v>
      </c>
      <c r="J26" s="59"/>
      <c r="K26" s="59">
        <v>8500000</v>
      </c>
      <c r="L26" s="59"/>
      <c r="M26" s="59">
        <v>151667178750</v>
      </c>
      <c r="N26" s="59"/>
      <c r="O26" s="59">
        <v>200959710518</v>
      </c>
      <c r="P26" s="59"/>
      <c r="Q26" s="76">
        <v>-49292531768</v>
      </c>
      <c r="S26" s="43"/>
      <c r="T26" s="43"/>
      <c r="U26" s="43"/>
      <c r="V26" s="43"/>
      <c r="W26" s="43"/>
      <c r="X26" s="43"/>
      <c r="Y26" s="43"/>
    </row>
    <row r="27" spans="1:25" s="41" customFormat="1" ht="40.5" customHeight="1" x14ac:dyDescent="0.75">
      <c r="A27" s="3" t="s">
        <v>84</v>
      </c>
      <c r="B27" s="1"/>
      <c r="C27" s="59">
        <v>2800000</v>
      </c>
      <c r="D27" s="59"/>
      <c r="E27" s="59">
        <v>97890067800</v>
      </c>
      <c r="F27" s="59"/>
      <c r="G27" s="59">
        <v>97110732600</v>
      </c>
      <c r="H27" s="59"/>
      <c r="I27" s="76">
        <v>779335200</v>
      </c>
      <c r="J27" s="59"/>
      <c r="K27" s="59">
        <v>2800000</v>
      </c>
      <c r="L27" s="59"/>
      <c r="M27" s="59">
        <v>97890067800</v>
      </c>
      <c r="N27" s="59"/>
      <c r="O27" s="59">
        <v>76601741460</v>
      </c>
      <c r="P27" s="59"/>
      <c r="Q27" s="76">
        <v>21288326340</v>
      </c>
      <c r="S27" s="43"/>
      <c r="T27" s="43"/>
      <c r="U27" s="43"/>
      <c r="V27" s="43"/>
      <c r="W27" s="43"/>
      <c r="X27" s="43"/>
      <c r="Y27" s="43"/>
    </row>
    <row r="28" spans="1:25" s="41" customFormat="1" ht="40.5" customHeight="1" x14ac:dyDescent="0.75">
      <c r="A28" s="3" t="s">
        <v>109</v>
      </c>
      <c r="B28" s="1"/>
      <c r="C28" s="59">
        <v>70000000</v>
      </c>
      <c r="D28" s="59"/>
      <c r="E28" s="59">
        <v>80577693000</v>
      </c>
      <c r="F28" s="59"/>
      <c r="G28" s="59">
        <v>82386864000</v>
      </c>
      <c r="H28" s="59"/>
      <c r="I28" s="76">
        <v>-1809171000</v>
      </c>
      <c r="J28" s="59"/>
      <c r="K28" s="59">
        <v>70000000</v>
      </c>
      <c r="L28" s="59"/>
      <c r="M28" s="59">
        <v>80577693000</v>
      </c>
      <c r="N28" s="59"/>
      <c r="O28" s="59">
        <v>90430581570</v>
      </c>
      <c r="P28" s="59"/>
      <c r="Q28" s="76">
        <v>-9852888570</v>
      </c>
      <c r="S28" s="43"/>
      <c r="T28" s="43"/>
      <c r="U28" s="43"/>
      <c r="V28" s="43"/>
      <c r="W28" s="43"/>
      <c r="X28" s="43"/>
      <c r="Y28" s="43"/>
    </row>
    <row r="29" spans="1:25" s="41" customFormat="1" ht="40.5" customHeight="1" x14ac:dyDescent="0.75">
      <c r="A29" s="3" t="s">
        <v>108</v>
      </c>
      <c r="B29" s="1"/>
      <c r="C29" s="59">
        <v>20750000</v>
      </c>
      <c r="D29" s="59"/>
      <c r="E29" s="59">
        <v>448214659875</v>
      </c>
      <c r="F29" s="59"/>
      <c r="G29" s="59">
        <v>473997831750</v>
      </c>
      <c r="H29" s="59"/>
      <c r="I29" s="76">
        <v>-25783171875</v>
      </c>
      <c r="J29" s="59"/>
      <c r="K29" s="59">
        <v>20750000</v>
      </c>
      <c r="L29" s="59"/>
      <c r="M29" s="59">
        <v>448214659875</v>
      </c>
      <c r="N29" s="59"/>
      <c r="O29" s="59">
        <v>437890458909</v>
      </c>
      <c r="P29" s="59"/>
      <c r="Q29" s="76">
        <v>10324200966</v>
      </c>
      <c r="S29" s="43"/>
      <c r="T29" s="43"/>
      <c r="U29" s="43"/>
      <c r="V29" s="43"/>
      <c r="W29" s="43"/>
      <c r="X29" s="43"/>
      <c r="Y29" s="43"/>
    </row>
    <row r="30" spans="1:25" s="41" customFormat="1" ht="40.5" customHeight="1" x14ac:dyDescent="0.75">
      <c r="A30" s="3" t="s">
        <v>113</v>
      </c>
      <c r="B30" s="1"/>
      <c r="C30" s="59">
        <v>100000</v>
      </c>
      <c r="D30" s="59"/>
      <c r="E30" s="59">
        <v>2887715250</v>
      </c>
      <c r="F30" s="59"/>
      <c r="G30" s="59">
        <v>2887715250</v>
      </c>
      <c r="H30" s="59"/>
      <c r="I30" s="76">
        <v>0</v>
      </c>
      <c r="J30" s="59"/>
      <c r="K30" s="59">
        <v>100000</v>
      </c>
      <c r="L30" s="59"/>
      <c r="M30" s="59">
        <v>2887715250</v>
      </c>
      <c r="N30" s="59"/>
      <c r="O30" s="59">
        <v>2887715250</v>
      </c>
      <c r="P30" s="59"/>
      <c r="Q30" s="76">
        <v>0</v>
      </c>
      <c r="S30" s="43"/>
      <c r="T30" s="43"/>
      <c r="U30" s="43"/>
      <c r="V30" s="43"/>
      <c r="W30" s="43"/>
      <c r="X30" s="43"/>
      <c r="Y30" s="43"/>
    </row>
    <row r="31" spans="1:25" s="41" customFormat="1" ht="40.5" customHeight="1" x14ac:dyDescent="0.75">
      <c r="A31" s="3" t="s">
        <v>122</v>
      </c>
      <c r="B31" s="1"/>
      <c r="C31" s="59">
        <v>550000</v>
      </c>
      <c r="D31" s="59"/>
      <c r="E31" s="59">
        <v>26352265500</v>
      </c>
      <c r="F31" s="59"/>
      <c r="G31" s="59">
        <v>30261367125</v>
      </c>
      <c r="H31" s="59"/>
      <c r="I31" s="76">
        <v>-3909101625</v>
      </c>
      <c r="J31" s="59"/>
      <c r="K31" s="59">
        <v>550000</v>
      </c>
      <c r="L31" s="59"/>
      <c r="M31" s="59">
        <v>26352265500</v>
      </c>
      <c r="N31" s="59"/>
      <c r="O31" s="59">
        <v>26281592370</v>
      </c>
      <c r="P31" s="59"/>
      <c r="Q31" s="76">
        <v>70673130</v>
      </c>
      <c r="S31" s="43"/>
      <c r="T31" s="43"/>
      <c r="U31" s="43"/>
      <c r="V31" s="43"/>
      <c r="W31" s="43"/>
      <c r="X31" s="43"/>
      <c r="Y31" s="43"/>
    </row>
    <row r="32" spans="1:25" s="41" customFormat="1" ht="40.5" customHeight="1" x14ac:dyDescent="0.75">
      <c r="A32" s="3" t="s">
        <v>132</v>
      </c>
      <c r="B32" s="1"/>
      <c r="C32" s="59">
        <v>10000000</v>
      </c>
      <c r="D32" s="59"/>
      <c r="E32" s="59">
        <v>17863078500</v>
      </c>
      <c r="F32" s="59"/>
      <c r="G32" s="59">
        <v>17492471111</v>
      </c>
      <c r="H32" s="59"/>
      <c r="I32" s="76">
        <v>370607389</v>
      </c>
      <c r="J32" s="59"/>
      <c r="K32" s="59">
        <v>10000000</v>
      </c>
      <c r="L32" s="59"/>
      <c r="M32" s="59">
        <v>17863078500</v>
      </c>
      <c r="N32" s="59"/>
      <c r="O32" s="59">
        <v>21324449602</v>
      </c>
      <c r="P32" s="59"/>
      <c r="Q32" s="76">
        <v>-3461371102</v>
      </c>
      <c r="S32" s="43"/>
      <c r="T32" s="43"/>
      <c r="U32" s="43"/>
      <c r="V32" s="43"/>
      <c r="W32" s="43"/>
      <c r="X32" s="43"/>
      <c r="Y32" s="43"/>
    </row>
    <row r="33" spans="1:25" s="41" customFormat="1" ht="40.5" customHeight="1" x14ac:dyDescent="0.75">
      <c r="A33" s="3" t="s">
        <v>143</v>
      </c>
      <c r="B33" s="1"/>
      <c r="C33" s="59">
        <v>30000</v>
      </c>
      <c r="D33" s="59"/>
      <c r="E33" s="59">
        <v>19605645832</v>
      </c>
      <c r="F33" s="59"/>
      <c r="G33" s="59">
        <v>19655736751</v>
      </c>
      <c r="H33" s="59"/>
      <c r="I33" s="76">
        <v>-50090918</v>
      </c>
      <c r="J33" s="59"/>
      <c r="K33" s="59">
        <v>30000</v>
      </c>
      <c r="L33" s="59"/>
      <c r="M33" s="59">
        <v>19605645832</v>
      </c>
      <c r="N33" s="59"/>
      <c r="O33" s="59">
        <v>19527448701</v>
      </c>
      <c r="P33" s="59"/>
      <c r="Q33" s="76">
        <v>78197131</v>
      </c>
      <c r="S33" s="43"/>
      <c r="T33" s="43"/>
      <c r="U33" s="43"/>
      <c r="V33" s="43"/>
      <c r="W33" s="43"/>
      <c r="X33" s="43"/>
      <c r="Y33" s="43"/>
    </row>
    <row r="34" spans="1:25" s="41" customFormat="1" ht="40.5" customHeight="1" x14ac:dyDescent="0.75">
      <c r="A34" s="3" t="s">
        <v>144</v>
      </c>
      <c r="B34" s="1"/>
      <c r="C34" s="59">
        <v>15500</v>
      </c>
      <c r="D34" s="59"/>
      <c r="E34" s="59">
        <v>9042920673</v>
      </c>
      <c r="F34" s="59"/>
      <c r="G34" s="59">
        <v>9122576233</v>
      </c>
      <c r="H34" s="59"/>
      <c r="I34" s="76">
        <v>-79655559</v>
      </c>
      <c r="J34" s="59"/>
      <c r="K34" s="59">
        <v>15500</v>
      </c>
      <c r="L34" s="59"/>
      <c r="M34" s="59">
        <v>9042920673</v>
      </c>
      <c r="N34" s="59"/>
      <c r="O34" s="59">
        <v>9058723591</v>
      </c>
      <c r="P34" s="59"/>
      <c r="Q34" s="76">
        <v>-15802917</v>
      </c>
      <c r="S34" s="43"/>
      <c r="T34" s="43"/>
      <c r="U34" s="43"/>
      <c r="V34" s="43"/>
      <c r="W34" s="43"/>
      <c r="X34" s="43"/>
      <c r="Y34" s="43"/>
    </row>
    <row r="35" spans="1:25" ht="34.5" customHeight="1" thickBot="1" x14ac:dyDescent="0.3">
      <c r="A35" s="68"/>
      <c r="B35" s="68"/>
      <c r="C35" s="69"/>
      <c r="D35" s="68"/>
      <c r="E35" s="206">
        <f>SUM(E9:E34)</f>
        <v>3562186868539</v>
      </c>
      <c r="F35" s="68"/>
      <c r="G35" s="206">
        <f>SUM(G9:G34)</f>
        <v>3811920066229</v>
      </c>
      <c r="H35" s="68"/>
      <c r="I35" s="206">
        <f>SUM(I9:I34)</f>
        <v>-249733197687</v>
      </c>
      <c r="J35" s="68"/>
      <c r="K35" s="69"/>
      <c r="L35" s="68"/>
      <c r="M35" s="206">
        <f>SUM(M9:M34)</f>
        <v>3562186868539</v>
      </c>
      <c r="N35" s="68"/>
      <c r="O35" s="206">
        <f>SUM(O9:O34)</f>
        <v>3876618078326</v>
      </c>
      <c r="P35" s="68"/>
      <c r="Q35" s="206">
        <f>SUM(Q9:Q34)</f>
        <v>-314431209784</v>
      </c>
      <c r="S35" s="43"/>
      <c r="T35" s="43"/>
      <c r="U35" s="43"/>
      <c r="V35" s="43"/>
      <c r="W35" s="43"/>
      <c r="X35" s="43"/>
      <c r="Y35" s="43"/>
    </row>
    <row r="36" spans="1:25" ht="34.5" customHeight="1" thickTop="1" x14ac:dyDescent="0.65">
      <c r="A36" s="68"/>
      <c r="B36" s="68"/>
      <c r="C36" s="69"/>
      <c r="D36" s="68"/>
      <c r="E36" s="204"/>
      <c r="F36" s="68"/>
      <c r="G36" s="204"/>
      <c r="H36" s="68"/>
      <c r="I36" s="205"/>
      <c r="J36" s="68"/>
      <c r="K36" s="69"/>
      <c r="L36" s="68"/>
      <c r="M36" s="204"/>
      <c r="N36" s="68"/>
      <c r="O36" s="204"/>
      <c r="P36" s="68"/>
      <c r="Q36" s="204"/>
      <c r="S36" s="43"/>
      <c r="T36" s="43"/>
      <c r="U36" s="43"/>
      <c r="V36" s="43"/>
      <c r="W36" s="43"/>
      <c r="X36" s="43"/>
      <c r="Y36" s="43"/>
    </row>
    <row r="37" spans="1:25" x14ac:dyDescent="0.25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spans="1:25" s="36" customFormat="1" x14ac:dyDescent="0.25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Y38" s="101"/>
    </row>
    <row r="39" spans="1:25" s="36" customFormat="1" x14ac:dyDescent="0.25"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Y39" s="101"/>
    </row>
    <row r="40" spans="1:25" s="36" customFormat="1" x14ac:dyDescent="0.65">
      <c r="C40" s="112"/>
      <c r="D40" s="59"/>
      <c r="E40" s="112"/>
      <c r="F40" s="59"/>
      <c r="G40" s="59"/>
      <c r="H40" s="59"/>
      <c r="I40" s="112"/>
      <c r="J40" s="59"/>
      <c r="K40" s="112"/>
      <c r="L40" s="59"/>
      <c r="M40" s="112"/>
      <c r="N40" s="59"/>
      <c r="O40" s="59"/>
      <c r="P40" s="59"/>
      <c r="Q40" s="112"/>
      <c r="Y40" s="101"/>
    </row>
    <row r="41" spans="1:25" s="36" customFormat="1" x14ac:dyDescent="0.25">
      <c r="C41" s="107"/>
      <c r="E41" s="107"/>
      <c r="I41" s="107"/>
      <c r="K41" s="107"/>
      <c r="M41" s="107"/>
      <c r="Q41" s="107"/>
      <c r="Y41" s="101"/>
    </row>
    <row r="42" spans="1:25" s="36" customFormat="1" x14ac:dyDescent="0.25">
      <c r="Y42" s="101"/>
    </row>
    <row r="43" spans="1:25" s="36" customFormat="1" x14ac:dyDescent="0.25">
      <c r="Y43" s="101"/>
    </row>
    <row r="44" spans="1:25" s="36" customFormat="1" x14ac:dyDescent="0.25">
      <c r="Y44" s="101"/>
    </row>
    <row r="45" spans="1:25" x14ac:dyDescent="0.85">
      <c r="E45" s="20"/>
      <c r="F45" s="1"/>
      <c r="G45" s="20"/>
      <c r="I45" s="70"/>
    </row>
    <row r="46" spans="1:25" x14ac:dyDescent="0.85">
      <c r="A46" s="68"/>
      <c r="B46" s="68"/>
      <c r="C46" s="69"/>
      <c r="D46" s="68"/>
      <c r="E46" s="68"/>
      <c r="F46" s="68"/>
      <c r="G46" s="68"/>
      <c r="H46" s="68"/>
      <c r="I46" s="70"/>
      <c r="J46" s="68"/>
      <c r="K46" s="69"/>
      <c r="L46" s="68"/>
      <c r="M46" s="68"/>
      <c r="N46" s="68"/>
      <c r="O46" s="68"/>
      <c r="P46" s="68"/>
    </row>
    <row r="47" spans="1:25" x14ac:dyDescent="0.85">
      <c r="A47" s="68"/>
      <c r="B47" s="68"/>
      <c r="C47" s="69"/>
      <c r="D47" s="68"/>
      <c r="E47" s="20"/>
      <c r="F47" s="1"/>
      <c r="G47" s="20"/>
      <c r="H47" s="1"/>
      <c r="I47" s="70"/>
      <c r="J47" s="68"/>
      <c r="K47" s="69"/>
      <c r="L47" s="68"/>
      <c r="M47" s="68"/>
      <c r="N47" s="68"/>
      <c r="O47" s="68"/>
      <c r="P47" s="68"/>
    </row>
    <row r="48" spans="1:25" x14ac:dyDescent="0.65">
      <c r="E48" s="20"/>
      <c r="F48" s="1"/>
      <c r="G48" s="20"/>
      <c r="H48" s="1"/>
      <c r="I48" s="20"/>
    </row>
    <row r="49" spans="1:17" x14ac:dyDescent="0.65">
      <c r="A49" s="68"/>
      <c r="B49" s="68"/>
      <c r="C49" s="69"/>
      <c r="D49" s="68"/>
      <c r="E49" s="68"/>
      <c r="F49" s="68"/>
      <c r="G49" s="59"/>
      <c r="H49" s="68"/>
      <c r="I49" s="71"/>
      <c r="J49" s="71"/>
      <c r="K49" s="71"/>
      <c r="L49" s="71"/>
      <c r="M49" s="71"/>
      <c r="N49" s="71"/>
      <c r="O49" s="71"/>
      <c r="P49" s="71"/>
      <c r="Q49" s="71"/>
    </row>
    <row r="50" spans="1:17" x14ac:dyDescent="0.65">
      <c r="G50" s="59"/>
      <c r="I50" s="71"/>
      <c r="J50" s="71"/>
      <c r="K50" s="71"/>
      <c r="L50" s="71"/>
      <c r="M50" s="71"/>
      <c r="N50" s="71"/>
      <c r="O50" s="71"/>
      <c r="P50" s="71"/>
      <c r="Q50" s="71"/>
    </row>
    <row r="51" spans="1:17" x14ac:dyDescent="0.65">
      <c r="A51" s="68"/>
      <c r="B51" s="68"/>
      <c r="C51" s="69"/>
      <c r="D51" s="68"/>
      <c r="E51" s="68"/>
      <c r="F51" s="68"/>
      <c r="G51" s="59"/>
      <c r="H51" s="68"/>
      <c r="I51" s="71"/>
      <c r="J51" s="71"/>
      <c r="K51" s="71"/>
      <c r="L51" s="71"/>
      <c r="M51" s="71"/>
      <c r="N51" s="71"/>
      <c r="O51" s="71"/>
      <c r="P51" s="71"/>
      <c r="Q51" s="71"/>
    </row>
    <row r="52" spans="1:17" x14ac:dyDescent="0.65">
      <c r="A52" s="68"/>
      <c r="B52" s="68"/>
      <c r="C52" s="69"/>
      <c r="D52" s="68"/>
      <c r="E52" s="68"/>
      <c r="F52" s="68"/>
      <c r="G52" s="59"/>
      <c r="H52" s="68"/>
      <c r="I52" s="71"/>
      <c r="J52" s="71"/>
      <c r="K52" s="71"/>
      <c r="L52" s="71"/>
      <c r="M52" s="71"/>
      <c r="N52" s="71"/>
      <c r="O52" s="71"/>
      <c r="P52" s="71"/>
      <c r="Q52" s="71"/>
    </row>
    <row r="53" spans="1:17" x14ac:dyDescent="0.25">
      <c r="A53" s="68"/>
      <c r="B53" s="68"/>
      <c r="C53" s="69"/>
      <c r="D53" s="68"/>
      <c r="E53" s="68"/>
      <c r="F53" s="68"/>
      <c r="G53" s="68"/>
      <c r="H53" s="68"/>
      <c r="I53" s="72"/>
      <c r="J53" s="71"/>
      <c r="K53" s="71"/>
      <c r="L53" s="71"/>
      <c r="M53" s="71"/>
      <c r="N53" s="71"/>
      <c r="O53" s="71"/>
      <c r="P53" s="71"/>
      <c r="Q53" s="72"/>
    </row>
    <row r="54" spans="1:17" x14ac:dyDescent="0.25">
      <c r="A54" s="68"/>
      <c r="B54" s="68"/>
      <c r="C54" s="69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17" x14ac:dyDescent="0.25">
      <c r="A55" s="68"/>
      <c r="B55" s="68"/>
      <c r="C55" s="6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1:17" x14ac:dyDescent="0.25">
      <c r="A56" s="68"/>
      <c r="B56" s="68"/>
      <c r="C56" s="69"/>
      <c r="D56" s="68"/>
      <c r="E56" s="68"/>
      <c r="F56" s="68"/>
      <c r="G56" s="68"/>
      <c r="H56" s="68"/>
      <c r="I56" s="68"/>
      <c r="J56" s="68"/>
      <c r="K56" s="69"/>
      <c r="L56" s="68"/>
      <c r="M56" s="68"/>
      <c r="N56" s="68"/>
      <c r="O56" s="68"/>
      <c r="P56" s="68"/>
    </row>
    <row r="57" spans="1:17" x14ac:dyDescent="0.25">
      <c r="C57" s="73"/>
      <c r="E57" s="74"/>
      <c r="G57" s="74"/>
      <c r="I57" s="75"/>
      <c r="K57" s="73"/>
      <c r="M57" s="74"/>
      <c r="O57" s="74"/>
      <c r="Q57" s="37"/>
    </row>
    <row r="58" spans="1:17" x14ac:dyDescent="0.25">
      <c r="A58" s="68"/>
      <c r="B58" s="68"/>
      <c r="C58" s="69"/>
      <c r="D58" s="68"/>
      <c r="E58" s="68"/>
      <c r="F58" s="68"/>
      <c r="G58" s="68"/>
      <c r="H58" s="68"/>
      <c r="I58" s="68"/>
      <c r="J58" s="68"/>
      <c r="K58" s="69"/>
      <c r="L58" s="68"/>
      <c r="M58" s="68"/>
      <c r="N58" s="68"/>
      <c r="O58" s="68"/>
      <c r="P58" s="68"/>
    </row>
    <row r="59" spans="1:17" x14ac:dyDescent="0.25">
      <c r="A59" s="68"/>
      <c r="B59" s="68"/>
      <c r="C59" s="69"/>
      <c r="D59" s="68"/>
      <c r="E59" s="68"/>
      <c r="F59" s="68"/>
      <c r="G59" s="68"/>
      <c r="H59" s="68"/>
      <c r="I59" s="68"/>
      <c r="J59" s="68"/>
      <c r="K59" s="69"/>
      <c r="L59" s="68"/>
      <c r="M59" s="68"/>
      <c r="N59" s="68"/>
      <c r="O59" s="68"/>
      <c r="P59" s="68"/>
    </row>
    <row r="60" spans="1:17" x14ac:dyDescent="0.25">
      <c r="A60" s="68"/>
      <c r="B60" s="68"/>
      <c r="C60" s="69"/>
      <c r="D60" s="68"/>
      <c r="E60" s="68"/>
      <c r="F60" s="68"/>
      <c r="G60" s="68"/>
      <c r="H60" s="68"/>
      <c r="I60" s="68"/>
      <c r="J60" s="68"/>
      <c r="K60" s="69"/>
      <c r="L60" s="68"/>
      <c r="M60" s="68"/>
      <c r="N60" s="68"/>
      <c r="O60" s="68"/>
      <c r="P60" s="68"/>
    </row>
    <row r="61" spans="1:17" x14ac:dyDescent="0.25">
      <c r="A61" s="68"/>
      <c r="B61" s="68"/>
      <c r="C61" s="69"/>
      <c r="D61" s="68"/>
      <c r="E61" s="68"/>
      <c r="F61" s="68"/>
      <c r="G61" s="68"/>
      <c r="H61" s="68"/>
      <c r="I61" s="68"/>
      <c r="J61" s="68"/>
      <c r="K61" s="69"/>
      <c r="L61" s="68"/>
      <c r="M61" s="68"/>
      <c r="N61" s="68"/>
      <c r="O61" s="68"/>
      <c r="P61" s="68"/>
    </row>
    <row r="62" spans="1:17" x14ac:dyDescent="0.25">
      <c r="A62" s="68"/>
      <c r="B62" s="68"/>
      <c r="C62" s="69"/>
      <c r="D62" s="68"/>
      <c r="E62" s="68"/>
      <c r="F62" s="68"/>
      <c r="G62" s="68"/>
      <c r="H62" s="68"/>
      <c r="I62" s="68"/>
      <c r="J62" s="68"/>
      <c r="K62" s="69"/>
      <c r="L62" s="68"/>
      <c r="M62" s="68"/>
      <c r="N62" s="68"/>
      <c r="O62" s="68"/>
      <c r="P62" s="68"/>
    </row>
    <row r="63" spans="1:17" x14ac:dyDescent="0.25">
      <c r="A63" s="68"/>
      <c r="B63" s="68"/>
      <c r="C63" s="69"/>
      <c r="D63" s="68"/>
      <c r="E63" s="68"/>
      <c r="F63" s="68"/>
      <c r="G63" s="68"/>
      <c r="H63" s="68"/>
      <c r="I63" s="68"/>
      <c r="J63" s="68"/>
      <c r="K63" s="69"/>
      <c r="L63" s="68"/>
      <c r="M63" s="68"/>
      <c r="N63" s="68"/>
      <c r="O63" s="68"/>
      <c r="P63" s="68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Fariba Abdoli</cp:lastModifiedBy>
  <cp:lastPrinted>2023-04-24T13:57:09Z</cp:lastPrinted>
  <dcterms:created xsi:type="dcterms:W3CDTF">2019-07-05T09:08:54Z</dcterms:created>
  <dcterms:modified xsi:type="dcterms:W3CDTF">2023-08-31T05:30:34Z</dcterms:modified>
</cp:coreProperties>
</file>