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صندوق آهنگ سهام کیان\گزارش ماهانه\سال1402\14020730\"/>
    </mc:Choice>
  </mc:AlternateContent>
  <xr:revisionPtr revIDLastSave="0" documentId="13_ncr:1_{E260810B-BFF2-42DC-9540-BC05062E4C3D}" xr6:coauthVersionLast="47" xr6:coauthVersionMax="47" xr10:uidLastSave="{00000000-0000-0000-0000-000000000000}"/>
  <bookViews>
    <workbookView xWindow="-120" yWindow="-120" windowWidth="24240" windowHeight="13140" tabRatio="900" firstSheet="5" activeTab="12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اوراق!$A$1:$AK$14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'!$A$1:$S$29</definedName>
    <definedName name="_xlnm.Print_Area" localSheetId="8">'درآمد ناشی از تغییر قیمت اوراق '!$A$1:$Q$35</definedName>
    <definedName name="_xlnm.Print_Area" localSheetId="7">'درآمد ناشی از فروش '!$A$1:$Q$38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'!$A$1:$Q$14</definedName>
    <definedName name="_xlnm.Print_Area" localSheetId="9">'سرمایه‌گذاری در سهام '!$A$1:$U$42</definedName>
    <definedName name="_xlnm.Print_Area" localSheetId="1">سهام!$A$1:$Z$41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10" i="11"/>
  <c r="M37" i="9"/>
  <c r="Q11" i="18"/>
  <c r="I11" i="18"/>
  <c r="Q10" i="18"/>
  <c r="I10" i="18"/>
  <c r="G10" i="9"/>
  <c r="I10" i="9" s="1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9" i="9"/>
  <c r="S11" i="11"/>
  <c r="S12" i="11"/>
  <c r="S13" i="11"/>
  <c r="S14" i="11"/>
  <c r="S15" i="11"/>
  <c r="S16" i="11"/>
  <c r="S42" i="11" s="1"/>
  <c r="S17" i="11"/>
  <c r="S18" i="11"/>
  <c r="S19" i="11"/>
  <c r="S20" i="11"/>
  <c r="S21" i="11"/>
  <c r="S22" i="11"/>
  <c r="U22" i="11" s="1"/>
  <c r="S23" i="11"/>
  <c r="S24" i="11"/>
  <c r="S25" i="11"/>
  <c r="S26" i="11"/>
  <c r="S27" i="11"/>
  <c r="S28" i="11"/>
  <c r="U28" i="11" s="1"/>
  <c r="S29" i="11"/>
  <c r="S30" i="11"/>
  <c r="S31" i="11"/>
  <c r="S32" i="11"/>
  <c r="S33" i="11"/>
  <c r="S34" i="11"/>
  <c r="U34" i="11" s="1"/>
  <c r="S35" i="11"/>
  <c r="S36" i="11"/>
  <c r="S37" i="11"/>
  <c r="S38" i="11"/>
  <c r="S39" i="11"/>
  <c r="S40" i="11"/>
  <c r="U40" i="11" s="1"/>
  <c r="S41" i="11"/>
  <c r="S10" i="11"/>
  <c r="I11" i="11"/>
  <c r="K11" i="11" s="1"/>
  <c r="I12" i="11"/>
  <c r="I13" i="11"/>
  <c r="I14" i="11"/>
  <c r="I15" i="11"/>
  <c r="I42" i="11" s="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10" i="11"/>
  <c r="I10" i="10"/>
  <c r="I11" i="10"/>
  <c r="I12" i="10"/>
  <c r="I13" i="10"/>
  <c r="I14" i="10"/>
  <c r="I15" i="10"/>
  <c r="I35" i="10" s="1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9" i="10"/>
  <c r="Q10" i="10"/>
  <c r="Q35" i="10" s="1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9" i="10"/>
  <c r="S10" i="8"/>
  <c r="S28" i="8" s="1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9" i="8"/>
  <c r="M10" i="8"/>
  <c r="M11" i="8"/>
  <c r="M28" i="8" s="1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9" i="8"/>
  <c r="E12" i="14"/>
  <c r="C12" i="14"/>
  <c r="K11" i="13"/>
  <c r="K15" i="13" s="1"/>
  <c r="K12" i="13"/>
  <c r="K13" i="13"/>
  <c r="K14" i="13"/>
  <c r="K10" i="13"/>
  <c r="G11" i="13"/>
  <c r="G12" i="13"/>
  <c r="G15" i="13" s="1"/>
  <c r="G13" i="13"/>
  <c r="G14" i="13"/>
  <c r="G10" i="13"/>
  <c r="I15" i="13"/>
  <c r="E15" i="13"/>
  <c r="Q12" i="18"/>
  <c r="O12" i="18"/>
  <c r="U11" i="11"/>
  <c r="U12" i="11"/>
  <c r="U13" i="11"/>
  <c r="U14" i="11"/>
  <c r="U15" i="11"/>
  <c r="U17" i="11"/>
  <c r="U18" i="11"/>
  <c r="U19" i="11"/>
  <c r="U20" i="11"/>
  <c r="U21" i="11"/>
  <c r="U23" i="11"/>
  <c r="U24" i="11"/>
  <c r="U25" i="11"/>
  <c r="U26" i="11"/>
  <c r="U27" i="11"/>
  <c r="U29" i="11"/>
  <c r="U30" i="11"/>
  <c r="U31" i="11"/>
  <c r="U32" i="11"/>
  <c r="U33" i="11"/>
  <c r="U35" i="11"/>
  <c r="U36" i="11"/>
  <c r="U37" i="11"/>
  <c r="U38" i="11"/>
  <c r="U39" i="11"/>
  <c r="U41" i="11"/>
  <c r="U10" i="11"/>
  <c r="Q42" i="11"/>
  <c r="O42" i="11"/>
  <c r="M42" i="11"/>
  <c r="G42" i="11"/>
  <c r="E42" i="11"/>
  <c r="C42" i="11"/>
  <c r="O35" i="10"/>
  <c r="M35" i="10"/>
  <c r="G35" i="10"/>
  <c r="E35" i="10"/>
  <c r="Q37" i="9"/>
  <c r="O37" i="9"/>
  <c r="G37" i="9"/>
  <c r="E37" i="9"/>
  <c r="Q28" i="8"/>
  <c r="O28" i="8"/>
  <c r="K28" i="8"/>
  <c r="I28" i="8"/>
  <c r="S9" i="7"/>
  <c r="S10" i="7"/>
  <c r="S11" i="7"/>
  <c r="S12" i="7"/>
  <c r="S13" i="7" s="1"/>
  <c r="S8" i="7"/>
  <c r="M9" i="7"/>
  <c r="M13" i="7" s="1"/>
  <c r="M10" i="7"/>
  <c r="M11" i="7"/>
  <c r="M12" i="7"/>
  <c r="M8" i="7"/>
  <c r="Q13" i="7"/>
  <c r="O13" i="7"/>
  <c r="K13" i="7"/>
  <c r="I13" i="7"/>
  <c r="S13" i="6"/>
  <c r="S9" i="6"/>
  <c r="S10" i="6"/>
  <c r="S11" i="6"/>
  <c r="S12" i="6"/>
  <c r="S8" i="6"/>
  <c r="Q13" i="6"/>
  <c r="O13" i="6"/>
  <c r="M13" i="6"/>
  <c r="K13" i="6"/>
  <c r="I37" i="9" l="1"/>
  <c r="U16" i="11"/>
  <c r="U42" i="11" s="1"/>
  <c r="K42" i="11"/>
  <c r="AA13" i="21"/>
  <c r="Y13" i="21"/>
  <c r="W13" i="21"/>
  <c r="S13" i="21"/>
  <c r="Q13" i="21"/>
  <c r="O13" i="21"/>
  <c r="Y13" i="1" l="1"/>
  <c r="Y39" i="1" s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12" i="1"/>
  <c r="W39" i="1"/>
  <c r="U39" i="1"/>
  <c r="O39" i="1"/>
  <c r="K39" i="1"/>
  <c r="G39" i="1"/>
  <c r="E39" i="1"/>
  <c r="G12" i="18" l="1"/>
  <c r="AK13" i="21" l="1"/>
  <c r="AM10" i="21"/>
  <c r="AI13" i="21"/>
  <c r="AG13" i="21"/>
  <c r="AA11" i="1" l="1"/>
  <c r="D12" i="18"/>
  <c r="E12" i="18"/>
  <c r="F12" i="18"/>
  <c r="H12" i="18"/>
  <c r="I12" i="18"/>
  <c r="J12" i="18"/>
  <c r="K12" i="18"/>
  <c r="L12" i="18"/>
  <c r="M12" i="18"/>
  <c r="N12" i="18"/>
  <c r="P12" i="18"/>
  <c r="C12" i="18"/>
  <c r="E8" i="14" l="1"/>
  <c r="C8" i="14"/>
  <c r="I8" i="13"/>
  <c r="E8" i="13"/>
  <c r="K8" i="18"/>
  <c r="C8" i="18"/>
  <c r="E12" i="15" l="1"/>
  <c r="I12" i="15" s="1"/>
  <c r="E11" i="15"/>
  <c r="I11" i="15" s="1"/>
  <c r="L15" i="13"/>
  <c r="J15" i="13"/>
  <c r="H15" i="13"/>
  <c r="F15" i="13"/>
  <c r="R12" i="18"/>
  <c r="E10" i="15"/>
  <c r="C4" i="18"/>
  <c r="A3" i="18"/>
  <c r="A3" i="13" s="1"/>
  <c r="AA42" i="11"/>
  <c r="R28" i="8"/>
  <c r="P28" i="8"/>
  <c r="N28" i="8"/>
  <c r="L28" i="8"/>
  <c r="J28" i="8"/>
  <c r="O7" i="8"/>
  <c r="I7" i="8"/>
  <c r="A4" i="15"/>
  <c r="A4" i="7" s="1"/>
  <c r="Q6" i="6"/>
  <c r="K6" i="6"/>
  <c r="E4" i="6"/>
  <c r="I10" i="15" l="1"/>
  <c r="E13" i="15"/>
  <c r="A4" i="8"/>
  <c r="A4" i="10" s="1"/>
  <c r="A4" i="9" s="1"/>
  <c r="A4" i="11" s="1"/>
  <c r="A4" i="18" s="1"/>
  <c r="A4" i="13" s="1"/>
  <c r="A4" i="14" s="1"/>
  <c r="E9" i="15" l="1"/>
  <c r="I9" i="15" l="1"/>
  <c r="I13" i="15" s="1"/>
  <c r="G9" i="15"/>
  <c r="G10" i="15" l="1"/>
  <c r="G11" i="15"/>
  <c r="G12" i="15"/>
  <c r="G13" i="15" l="1"/>
  <c r="N37" i="9"/>
  <c r="P37" i="9"/>
  <c r="H37" i="9"/>
  <c r="L37" i="9"/>
  <c r="J37" i="9"/>
</calcChain>
</file>

<file path=xl/sharedStrings.xml><?xml version="1.0" encoding="utf-8"?>
<sst xmlns="http://schemas.openxmlformats.org/spreadsheetml/2006/main" count="559" uniqueCount="173">
  <si>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</si>
  <si>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</si>
  <si>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</si>
  <si>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</si>
  <si>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</si>
  <si>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</si>
  <si>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</si>
  <si>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</si>
  <si>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</si>
  <si>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</si>
  <si>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</si>
  <si>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</si>
  <si>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</si>
  <si>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</si>
  <si>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</si>
  <si>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</si>
  <si>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</si>
  <si>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</si>
  <si>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</si>
  <si>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</si>
  <si>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</si>
  <si>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</si>
  <si>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</si>
  <si>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</si>
  <si>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</si>
  <si>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</si>
  <si>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</si>
  <si>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</si>
  <si>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</si>
  <si>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</si>
  <si>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</si>
  <si>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</si>
  <si>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</si>
  <si>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</si>
  <si>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</si>
  <si>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</si>
  <si>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</si>
  <si>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</si>
  <si>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</si>
  <si>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</si>
  <si>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</si>
  <si>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</si>
  <si>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</si>
  <si>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</si>
  <si>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</si>
  <si>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</si>
  <si>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</si>
  <si>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</si>
  <si>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</si>
  <si>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</si>
  <si>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</si>
  <si>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</si>
  <si>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</si>
  <si>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</si>
  <si>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</si>
  <si>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</si>
  <si>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</si>
  <si>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</si>
  <si>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</si>
  <si>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</si>
  <si>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</si>
  <si>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</si>
  <si>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</si>
  <si>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</si>
  <si>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</si>
  <si>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</si>
  <si>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</si>
  <si>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</si>
  <si>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</si>
  <si>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</si>
  <si>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</si>
  <si>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</si>
  <si>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</si>
  <si>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</si>
  <si>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</si>
  <si>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</si>
  <si>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</si>
  <si>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</si>
  <si>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</si>
  <si>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</si>
  <si>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</si>
  <si>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</si>
  <si>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</si>
  <si>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</si>
  <si>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</si>
  <si>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</si>
  <si>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</si>
  <si>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</si>
  <si>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</si>
  <si>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</si>
  <si>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</si>
  <si>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</si>
  <si>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</si>
  <si>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</si>
  <si>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</si>
  <si>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</si>
  <si>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</si>
  <si>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</si>
  <si>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</si>
  <si>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</si>
  <si>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</si>
  <si>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</si>
  <si>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</si>
  <si>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</si>
  <si>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</si>
  <si>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</si>
  <si>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</si>
  <si>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</si>
  <si>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</si>
  <si>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</si>
  <si>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</si>
  <si>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</si>
  <si>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</si>
  <si>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</si>
  <si>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</si>
  <si>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</si>
  <si>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</si>
  <si>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</si>
  <si>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</si>
  <si>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</si>
  <si>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</si>
  <si>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</si>
  <si>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</si>
  <si>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</si>
  <si>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</si>
  <si>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</si>
  <si>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</si>
  <si>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</si>
  <si>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</si>
  <si>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</si>
  <si>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</si>
  <si>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</si>
  <si>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</si>
  <si>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>1402/03/31</t>
  </si>
  <si>
    <t>ح . سرمایه گذاری صبا تامین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</si>
  <si>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</si>
  <si>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</si>
  <si>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</si>
  <si>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</si>
  <si>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</si>
  <si>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</si>
  <si>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</si>
  <si>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</si>
  <si>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</si>
  <si>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</si>
  <si>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</si>
  <si>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</si>
  <si>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</si>
  <si>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</si>
  <si>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</si>
  <si>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</si>
  <si>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</si>
  <si>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</si>
  <si>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</si>
  <si>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</si>
  <si>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</si>
  <si>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</si>
  <si>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</si>
  <si>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</si>
  <si>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</si>
  <si>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بله</t>
  </si>
  <si>
    <t>1401/02/26</t>
  </si>
  <si>
    <t>1404/03/26</t>
  </si>
  <si>
    <t>1401/12/08</t>
  </si>
  <si>
    <t>1404/09/16</t>
  </si>
  <si>
    <t xml:space="preserve"> منتهی به 1402/07/30</t>
  </si>
  <si>
    <t>برای ماه منتهی به 1402/07/30</t>
  </si>
  <si>
    <t>1402/07/30</t>
  </si>
  <si>
    <t xml:space="preserve">از ابتدای سال مالی تا پایان مهر ماه </t>
  </si>
  <si>
    <t>طی مهر ماه</t>
  </si>
  <si>
    <t>از ابتدای سال مالی تا پایان مهر ماه</t>
  </si>
  <si>
    <t>1402/07/09</t>
  </si>
  <si>
    <t>1402/06/31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</si>
</sst>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39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41" fontId="8" fillId="0" borderId="0" xfId="0" applyNumberFormat="1" applyFont="1"/>
    <xf numFmtId="167" fontId="26" fillId="0" borderId="1" xfId="2" applyNumberFormat="1" applyFont="1" applyFill="1" applyBorder="1" applyAlignment="1">
      <alignment horizontal="center" vertical="center" wrapText="1"/>
    </xf>
    <xf numFmtId="167" fontId="43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4" fillId="0" borderId="8" xfId="2" applyNumberFormat="1" applyFont="1" applyFill="1" applyBorder="1" applyAlignment="1">
      <alignment vertical="center"/>
    </xf>
    <xf numFmtId="0" fontId="44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6" fillId="0" borderId="8" xfId="2" applyNumberFormat="1" applyFont="1" applyFill="1" applyBorder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8" fillId="0" borderId="2" xfId="0" applyFont="1" applyBorder="1"/>
    <xf numFmtId="41" fontId="8" fillId="0" borderId="2" xfId="0" applyNumberFormat="1" applyFont="1" applyBorder="1"/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7" fillId="0" borderId="0" xfId="0" applyNumberFormat="1" applyFont="1" applyFill="1"/>
    <xf numFmtId="3" fontId="42" fillId="0" borderId="0" xfId="0" applyNumberFormat="1" applyFont="1" applyFill="1"/>
    <xf numFmtId="3" fontId="48" fillId="0" borderId="0" xfId="0" applyNumberFormat="1" applyFont="1" applyFill="1"/>
    <xf numFmtId="3" fontId="41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8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167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37" fillId="0" borderId="0" xfId="0" applyNumberFormat="1" applyFont="1" applyFill="1"/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41" fontId="8" fillId="0" borderId="0" xfId="0" applyNumberFormat="1" applyFont="1" applyFill="1"/>
    <xf numFmtId="3" fontId="8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43" fontId="3" fillId="0" borderId="2" xfId="2" applyNumberFormat="1" applyFont="1" applyFill="1" applyBorder="1" applyAlignment="1">
      <alignment horizontal="center" vertical="center"/>
    </xf>
    <xf numFmtId="165" fontId="8" fillId="0" borderId="0" xfId="0" applyNumberFormat="1" applyFont="1" applyFill="1"/>
    <xf numFmtId="168" fontId="8" fillId="0" borderId="0" xfId="0" applyNumberFormat="1" applyFont="1" applyFill="1"/>
    <xf numFmtId="167" fontId="8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49" fillId="0" borderId="0" xfId="0" applyNumberFormat="1" applyFont="1" applyFill="1" applyAlignment="1">
      <alignment horizontal="right" vertical="center"/>
    </xf>
    <xf numFmtId="165" fontId="3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41" fontId="8" fillId="0" borderId="7" xfId="0" applyNumberFormat="1" applyFont="1" applyFill="1" applyBorder="1"/>
    <xf numFmtId="41" fontId="35" fillId="0" borderId="0" xfId="0" applyNumberFormat="1" applyFont="1" applyFill="1"/>
    <xf numFmtId="41" fontId="49" fillId="0" borderId="0" xfId="0" applyNumberFormat="1" applyFont="1" applyFill="1"/>
    <xf numFmtId="3" fontId="3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5" fontId="31" fillId="0" borderId="0" xfId="0" applyNumberFormat="1" applyFont="1" applyFill="1" applyAlignment="1">
      <alignment horizontal="center"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0" fontId="33" fillId="0" borderId="0" xfId="0" applyFont="1" applyFill="1" applyAlignment="1">
      <alignment horizontal="right" vertical="center" readingOrder="2"/>
    </xf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65" fontId="38" fillId="0" borderId="0" xfId="0" applyNumberFormat="1" applyFont="1" applyFill="1" applyAlignment="1">
      <alignment horizontal="right" vertical="center"/>
    </xf>
    <xf numFmtId="0" fontId="3" fillId="0" borderId="0" xfId="3" applyFont="1" applyFill="1" applyAlignment="1">
      <alignment horizontal="center" vertical="center"/>
    </xf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39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4503FD-8047-4B74-B302-CDDA446B1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5" y="0"/>
          <a:ext cx="7305675" cy="7591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28" zoomScaleNormal="100" zoomScaleSheetLayoutView="100" workbookViewId="0">
      <selection activeCell="G43" sqref="G43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51" t="s">
        <v>94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8" spans="1:13">
      <c r="A28" s="52" t="s">
        <v>165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2" spans="1:13">
      <c r="C32" s="1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64"/>
  <sheetViews>
    <sheetView rightToLeft="1" view="pageBreakPreview" topLeftCell="A34" zoomScale="40" zoomScaleNormal="100" zoomScaleSheetLayoutView="40" workbookViewId="0">
      <selection activeCell="E50" sqref="E50"/>
    </sheetView>
  </sheetViews>
  <sheetFormatPr defaultColWidth="9.140625" defaultRowHeight="27.75"/>
  <cols>
    <col min="1" max="1" width="74.140625" style="127" bestFit="1" customWidth="1"/>
    <col min="2" max="2" width="1" style="127" customWidth="1"/>
    <col min="3" max="3" width="39.140625" style="127" bestFit="1" customWidth="1"/>
    <col min="4" max="4" width="1" style="127" customWidth="1"/>
    <col min="5" max="5" width="45.5703125" style="127" bestFit="1" customWidth="1"/>
    <col min="6" max="6" width="1" style="127" customWidth="1"/>
    <col min="7" max="7" width="44.140625" style="127" bestFit="1" customWidth="1"/>
    <col min="8" max="8" width="1" style="127" customWidth="1"/>
    <col min="9" max="9" width="43.7109375" style="127" bestFit="1" customWidth="1"/>
    <col min="10" max="10" width="1" style="127" customWidth="1"/>
    <col min="11" max="11" width="22.28515625" style="178" customWidth="1"/>
    <col min="12" max="12" width="1" style="127" customWidth="1"/>
    <col min="13" max="13" width="44.140625" style="127" bestFit="1" customWidth="1"/>
    <col min="14" max="14" width="1" style="127" customWidth="1"/>
    <col min="15" max="15" width="44.42578125" style="127" bestFit="1" customWidth="1"/>
    <col min="16" max="16" width="1.5703125" style="127" customWidth="1"/>
    <col min="17" max="17" width="44" style="127" customWidth="1"/>
    <col min="18" max="18" width="1" style="127" customWidth="1"/>
    <col min="19" max="19" width="43.42578125" style="127" customWidth="1"/>
    <col min="20" max="20" width="1" style="127" customWidth="1"/>
    <col min="21" max="21" width="23.42578125" style="178" customWidth="1"/>
    <col min="22" max="22" width="1" style="127" customWidth="1"/>
    <col min="23" max="23" width="36.5703125" style="127" bestFit="1" customWidth="1"/>
    <col min="24" max="24" width="34.85546875" style="127" bestFit="1" customWidth="1"/>
    <col min="25" max="25" width="37.7109375" style="127" bestFit="1" customWidth="1"/>
    <col min="26" max="26" width="23" style="127" bestFit="1" customWidth="1"/>
    <col min="27" max="27" width="31.5703125" style="127" bestFit="1" customWidth="1"/>
    <col min="28" max="16384" width="9.140625" style="127"/>
  </cols>
  <sheetData>
    <row r="2" spans="1:25" s="171" customFormat="1" ht="78">
      <c r="A2" s="170" t="s">
        <v>67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5" s="171" customFormat="1" ht="78">
      <c r="A3" s="170" t="s">
        <v>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5" s="171" customFormat="1" ht="78">
      <c r="A4" s="170" t="str">
        <f>'درآمد ناشی از فروش '!A4:Q4</f>
        <v>برای ماه منتهی به 1402/07/30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5" s="173" customFormat="1" ht="36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5" s="175" customFormat="1" ht="53.25">
      <c r="A6" s="174" t="s">
        <v>80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U6" s="176"/>
    </row>
    <row r="7" spans="1:25" ht="40.5">
      <c r="A7" s="63"/>
      <c r="B7" s="63"/>
      <c r="C7" s="63"/>
      <c r="D7" s="63"/>
      <c r="E7" s="63"/>
      <c r="F7" s="63"/>
      <c r="G7" s="63"/>
      <c r="H7" s="63"/>
      <c r="I7" s="177"/>
      <c r="J7" s="63"/>
      <c r="K7" s="64"/>
      <c r="L7" s="63"/>
      <c r="M7" s="63"/>
      <c r="N7" s="63"/>
      <c r="O7" s="63"/>
      <c r="P7" s="63"/>
      <c r="Q7" s="63"/>
      <c r="R7" s="63"/>
      <c r="S7" s="177"/>
    </row>
    <row r="8" spans="1:25" s="175" customFormat="1" ht="46.5" customHeight="1" thickBot="1">
      <c r="A8" s="179" t="s">
        <v>3</v>
      </c>
      <c r="C8" s="180" t="s">
        <v>169</v>
      </c>
      <c r="D8" s="180" t="s">
        <v>31</v>
      </c>
      <c r="E8" s="180" t="s">
        <v>31</v>
      </c>
      <c r="F8" s="180" t="s">
        <v>31</v>
      </c>
      <c r="G8" s="180" t="s">
        <v>31</v>
      </c>
      <c r="H8" s="180" t="s">
        <v>31</v>
      </c>
      <c r="I8" s="180" t="s">
        <v>31</v>
      </c>
      <c r="J8" s="180" t="s">
        <v>31</v>
      </c>
      <c r="K8" s="180" t="s">
        <v>31</v>
      </c>
      <c r="M8" s="180" t="s">
        <v>170</v>
      </c>
      <c r="N8" s="180" t="s">
        <v>32</v>
      </c>
      <c r="O8" s="180" t="s">
        <v>32</v>
      </c>
      <c r="P8" s="180" t="s">
        <v>32</v>
      </c>
      <c r="Q8" s="180" t="s">
        <v>32</v>
      </c>
      <c r="R8" s="180" t="s">
        <v>32</v>
      </c>
      <c r="S8" s="180" t="s">
        <v>32</v>
      </c>
      <c r="T8" s="180" t="s">
        <v>32</v>
      </c>
      <c r="U8" s="180" t="s">
        <v>32</v>
      </c>
    </row>
    <row r="9" spans="1:25" s="181" customFormat="1" ht="76.5" customHeight="1" thickBot="1">
      <c r="A9" s="180" t="s">
        <v>3</v>
      </c>
      <c r="C9" s="182" t="s">
        <v>49</v>
      </c>
      <c r="E9" s="182" t="s">
        <v>50</v>
      </c>
      <c r="G9" s="182" t="s">
        <v>51</v>
      </c>
      <c r="I9" s="182" t="s">
        <v>22</v>
      </c>
      <c r="K9" s="182" t="s">
        <v>52</v>
      </c>
      <c r="M9" s="182" t="s">
        <v>49</v>
      </c>
      <c r="O9" s="182" t="s">
        <v>50</v>
      </c>
      <c r="Q9" s="182" t="s">
        <v>51</v>
      </c>
      <c r="S9" s="182" t="s">
        <v>22</v>
      </c>
      <c r="U9" s="182" t="s">
        <v>52</v>
      </c>
    </row>
    <row r="10" spans="1:25" s="184" customFormat="1" ht="51" customHeight="1">
      <c r="A10" s="183" t="s">
        <v>122</v>
      </c>
      <c r="C10" s="185">
        <v>0</v>
      </c>
      <c r="D10" s="185"/>
      <c r="E10" s="185">
        <v>6747141346</v>
      </c>
      <c r="F10" s="185"/>
      <c r="G10" s="185">
        <v>-8342006770</v>
      </c>
      <c r="H10" s="185"/>
      <c r="I10" s="185">
        <f>C10+E10+G10</f>
        <v>-1594865424</v>
      </c>
      <c r="K10" s="186">
        <f>I10/-171891425504</f>
        <v>9.2783303141719935E-3</v>
      </c>
      <c r="M10" s="185">
        <v>3081170212</v>
      </c>
      <c r="N10" s="185"/>
      <c r="O10" s="185">
        <v>-156032541</v>
      </c>
      <c r="P10" s="185"/>
      <c r="Q10" s="185">
        <v>-10565050835</v>
      </c>
      <c r="R10" s="185"/>
      <c r="S10" s="185">
        <f>M10+O10+Q10</f>
        <v>-7639913164</v>
      </c>
      <c r="U10" s="186">
        <f>S10/'جمع درآمدها'!$J$5</f>
        <v>-3.4887215276649008E-2</v>
      </c>
      <c r="W10" s="187"/>
      <c r="X10" s="187"/>
      <c r="Y10" s="175"/>
    </row>
    <row r="11" spans="1:25" s="184" customFormat="1" ht="51" customHeight="1">
      <c r="A11" s="183" t="s">
        <v>124</v>
      </c>
      <c r="C11" s="185">
        <v>0</v>
      </c>
      <c r="D11" s="185"/>
      <c r="E11" s="185">
        <v>0</v>
      </c>
      <c r="F11" s="185"/>
      <c r="G11" s="185">
        <v>-86546433</v>
      </c>
      <c r="H11" s="185"/>
      <c r="I11" s="185">
        <f t="shared" ref="I11:I41" si="0">C11+E11+G11</f>
        <v>-86546433</v>
      </c>
      <c r="K11" s="186">
        <f t="shared" ref="K11:K41" si="1">I11/-171891425504</f>
        <v>5.0349476564196633E-4</v>
      </c>
      <c r="M11" s="185">
        <v>7871137410</v>
      </c>
      <c r="N11" s="185"/>
      <c r="O11" s="185">
        <v>0</v>
      </c>
      <c r="P11" s="185"/>
      <c r="Q11" s="185">
        <v>4246684473</v>
      </c>
      <c r="R11" s="185"/>
      <c r="S11" s="185">
        <f t="shared" ref="S11:S41" si="2">M11+O11+Q11</f>
        <v>12117821883</v>
      </c>
      <c r="U11" s="186">
        <f>S11/'جمع درآمدها'!$J$5</f>
        <v>5.5335322750575344E-2</v>
      </c>
      <c r="W11" s="187"/>
      <c r="X11" s="187"/>
      <c r="Y11" s="175"/>
    </row>
    <row r="12" spans="1:25" s="184" customFormat="1" ht="51" customHeight="1">
      <c r="A12" s="183" t="s">
        <v>123</v>
      </c>
      <c r="C12" s="185">
        <v>0</v>
      </c>
      <c r="D12" s="185"/>
      <c r="E12" s="185">
        <v>8432159250</v>
      </c>
      <c r="F12" s="185"/>
      <c r="G12" s="185">
        <v>-484715927</v>
      </c>
      <c r="H12" s="185"/>
      <c r="I12" s="185">
        <f t="shared" si="0"/>
        <v>7947443323</v>
      </c>
      <c r="K12" s="186">
        <f t="shared" si="1"/>
        <v>-4.6235251698550021E-2</v>
      </c>
      <c r="M12" s="185">
        <v>23716431925</v>
      </c>
      <c r="N12" s="185"/>
      <c r="O12" s="185">
        <v>-8766107441</v>
      </c>
      <c r="P12" s="185"/>
      <c r="Q12" s="185">
        <v>-516759928</v>
      </c>
      <c r="R12" s="185"/>
      <c r="S12" s="185">
        <f t="shared" si="2"/>
        <v>14433564556</v>
      </c>
      <c r="U12" s="186">
        <f>S12/'جمع درآمدها'!$J$5</f>
        <v>6.5910025816437789E-2</v>
      </c>
      <c r="W12" s="187"/>
      <c r="X12" s="187"/>
      <c r="Y12" s="175"/>
    </row>
    <row r="13" spans="1:25" s="184" customFormat="1" ht="51" customHeight="1">
      <c r="A13" s="183" t="s">
        <v>107</v>
      </c>
      <c r="C13" s="185">
        <v>0</v>
      </c>
      <c r="D13" s="185"/>
      <c r="E13" s="185">
        <v>-368647871</v>
      </c>
      <c r="F13" s="185"/>
      <c r="G13" s="185">
        <v>-9392260706</v>
      </c>
      <c r="H13" s="185"/>
      <c r="I13" s="185">
        <f t="shared" si="0"/>
        <v>-9760908577</v>
      </c>
      <c r="K13" s="186">
        <f t="shared" si="1"/>
        <v>5.6785314034020033E-2</v>
      </c>
      <c r="M13" s="185">
        <v>51669899396</v>
      </c>
      <c r="N13" s="185"/>
      <c r="O13" s="185">
        <v>-79342094120</v>
      </c>
      <c r="P13" s="185"/>
      <c r="Q13" s="185">
        <v>-38969742445</v>
      </c>
      <c r="R13" s="185"/>
      <c r="S13" s="185">
        <f t="shared" si="2"/>
        <v>-66641937169</v>
      </c>
      <c r="U13" s="186">
        <f>S13/'جمع درآمدها'!$J$5</f>
        <v>-0.30431649660930887</v>
      </c>
      <c r="W13" s="187"/>
      <c r="X13" s="187"/>
      <c r="Y13" s="175"/>
    </row>
    <row r="14" spans="1:25" s="184" customFormat="1" ht="51" customHeight="1">
      <c r="A14" s="183" t="s">
        <v>86</v>
      </c>
      <c r="C14" s="185">
        <v>0</v>
      </c>
      <c r="D14" s="185"/>
      <c r="E14" s="185">
        <v>-3670875767</v>
      </c>
      <c r="F14" s="185"/>
      <c r="G14" s="185">
        <v>298187786</v>
      </c>
      <c r="H14" s="185"/>
      <c r="I14" s="185">
        <f t="shared" si="0"/>
        <v>-3372687981</v>
      </c>
      <c r="K14" s="186">
        <f t="shared" si="1"/>
        <v>1.9621036774295154E-2</v>
      </c>
      <c r="M14" s="185">
        <v>10395046113</v>
      </c>
      <c r="N14" s="185"/>
      <c r="O14" s="185">
        <v>5175920773</v>
      </c>
      <c r="P14" s="185"/>
      <c r="Q14" s="185">
        <v>1086774268</v>
      </c>
      <c r="R14" s="185"/>
      <c r="S14" s="185">
        <f t="shared" si="2"/>
        <v>16657741154</v>
      </c>
      <c r="U14" s="186">
        <f>S14/'جمع درآمدها'!$J$5</f>
        <v>7.606659777243166E-2</v>
      </c>
      <c r="W14" s="187"/>
      <c r="X14" s="187"/>
      <c r="Y14" s="175"/>
    </row>
    <row r="15" spans="1:25" s="184" customFormat="1" ht="51" customHeight="1">
      <c r="A15" s="183" t="s">
        <v>120</v>
      </c>
      <c r="C15" s="185">
        <v>0</v>
      </c>
      <c r="D15" s="185"/>
      <c r="E15" s="185">
        <v>-1689885000</v>
      </c>
      <c r="F15" s="185"/>
      <c r="G15" s="185">
        <v>0</v>
      </c>
      <c r="H15" s="185"/>
      <c r="I15" s="185">
        <f t="shared" si="0"/>
        <v>-1689885000</v>
      </c>
      <c r="K15" s="186">
        <f t="shared" si="1"/>
        <v>9.8311186555415202E-3</v>
      </c>
      <c r="M15" s="185">
        <v>9400000000</v>
      </c>
      <c r="N15" s="185"/>
      <c r="O15" s="185">
        <v>-12319065733</v>
      </c>
      <c r="P15" s="185"/>
      <c r="Q15" s="185">
        <v>4942451763</v>
      </c>
      <c r="R15" s="185"/>
      <c r="S15" s="185">
        <f t="shared" si="2"/>
        <v>2023386030</v>
      </c>
      <c r="U15" s="186">
        <f>S15/'جمع درآمدها'!$J$5</f>
        <v>9.239673606370612E-3</v>
      </c>
      <c r="W15" s="187"/>
      <c r="X15" s="187"/>
      <c r="Y15" s="175"/>
    </row>
    <row r="16" spans="1:25" s="184" customFormat="1" ht="51" customHeight="1">
      <c r="A16" s="183" t="s">
        <v>127</v>
      </c>
      <c r="C16" s="185">
        <v>0</v>
      </c>
      <c r="D16" s="185"/>
      <c r="E16" s="185">
        <v>-14529992447</v>
      </c>
      <c r="F16" s="185"/>
      <c r="G16" s="185">
        <v>0</v>
      </c>
      <c r="H16" s="185"/>
      <c r="I16" s="185">
        <f t="shared" si="0"/>
        <v>-14529992447</v>
      </c>
      <c r="K16" s="186">
        <f t="shared" si="1"/>
        <v>8.4530059625701801E-2</v>
      </c>
      <c r="M16" s="185">
        <v>32379032258</v>
      </c>
      <c r="N16" s="185"/>
      <c r="O16" s="185">
        <v>-41103048493</v>
      </c>
      <c r="P16" s="185"/>
      <c r="Q16" s="185">
        <v>14261604</v>
      </c>
      <c r="R16" s="185"/>
      <c r="S16" s="185">
        <f t="shared" si="2"/>
        <v>-8709754631</v>
      </c>
      <c r="U16" s="186">
        <f>S16/'جمع درآمدها'!$J$5</f>
        <v>-3.9772583574679971E-2</v>
      </c>
      <c r="W16" s="187"/>
      <c r="X16" s="187"/>
      <c r="Y16" s="175"/>
    </row>
    <row r="17" spans="1:25" s="184" customFormat="1" ht="51" customHeight="1">
      <c r="A17" s="183" t="s">
        <v>89</v>
      </c>
      <c r="C17" s="185">
        <v>30643132221</v>
      </c>
      <c r="D17" s="185"/>
      <c r="E17" s="185">
        <v>-35105869800</v>
      </c>
      <c r="F17" s="185"/>
      <c r="G17" s="185">
        <v>0</v>
      </c>
      <c r="H17" s="185"/>
      <c r="I17" s="185">
        <f t="shared" si="0"/>
        <v>-4462737579</v>
      </c>
      <c r="K17" s="186">
        <f t="shared" si="1"/>
        <v>2.5962537490831092E-2</v>
      </c>
      <c r="M17" s="185">
        <v>30643132221</v>
      </c>
      <c r="N17" s="185"/>
      <c r="O17" s="185">
        <v>-31475389665</v>
      </c>
      <c r="P17" s="185"/>
      <c r="Q17" s="185">
        <v>494039062</v>
      </c>
      <c r="R17" s="185"/>
      <c r="S17" s="185">
        <f t="shared" si="2"/>
        <v>-338218382</v>
      </c>
      <c r="U17" s="186">
        <f>S17/'جمع درآمدها'!$J$5</f>
        <v>-1.5444544002089276E-3</v>
      </c>
      <c r="W17" s="187"/>
      <c r="X17" s="187"/>
      <c r="Y17" s="175"/>
    </row>
    <row r="18" spans="1:25" s="184" customFormat="1" ht="51" customHeight="1">
      <c r="A18" s="183" t="s">
        <v>134</v>
      </c>
      <c r="C18" s="185">
        <v>0</v>
      </c>
      <c r="D18" s="185"/>
      <c r="E18" s="185">
        <v>0</v>
      </c>
      <c r="F18" s="185"/>
      <c r="G18" s="185">
        <v>0</v>
      </c>
      <c r="H18" s="185"/>
      <c r="I18" s="185">
        <f t="shared" si="0"/>
        <v>0</v>
      </c>
      <c r="K18" s="186">
        <f t="shared" si="1"/>
        <v>0</v>
      </c>
      <c r="M18" s="185">
        <v>0</v>
      </c>
      <c r="N18" s="185"/>
      <c r="O18" s="185">
        <v>0</v>
      </c>
      <c r="P18" s="185"/>
      <c r="Q18" s="185">
        <v>0</v>
      </c>
      <c r="R18" s="185"/>
      <c r="S18" s="185">
        <f t="shared" si="2"/>
        <v>0</v>
      </c>
      <c r="U18" s="186">
        <f>S18/'جمع درآمدها'!$J$5</f>
        <v>0</v>
      </c>
      <c r="W18" s="187"/>
      <c r="X18" s="187"/>
      <c r="Y18" s="175"/>
    </row>
    <row r="19" spans="1:25" s="184" customFormat="1" ht="51" customHeight="1">
      <c r="A19" s="183" t="s">
        <v>150</v>
      </c>
      <c r="C19" s="185">
        <v>0</v>
      </c>
      <c r="D19" s="185"/>
      <c r="E19" s="185">
        <v>0</v>
      </c>
      <c r="F19" s="185"/>
      <c r="G19" s="185">
        <v>0</v>
      </c>
      <c r="H19" s="185"/>
      <c r="I19" s="185">
        <f t="shared" si="0"/>
        <v>0</v>
      </c>
      <c r="K19" s="186">
        <f t="shared" si="1"/>
        <v>0</v>
      </c>
      <c r="M19" s="185">
        <v>0</v>
      </c>
      <c r="N19" s="185"/>
      <c r="O19" s="185">
        <v>0</v>
      </c>
      <c r="P19" s="185"/>
      <c r="Q19" s="185">
        <v>103188985</v>
      </c>
      <c r="R19" s="185"/>
      <c r="S19" s="185">
        <f t="shared" si="2"/>
        <v>103188985</v>
      </c>
      <c r="U19" s="186">
        <f>S19/'جمع درآمدها'!$J$5</f>
        <v>4.712064465388609E-4</v>
      </c>
      <c r="W19" s="187"/>
      <c r="X19" s="187"/>
      <c r="Y19" s="175"/>
    </row>
    <row r="20" spans="1:25" s="184" customFormat="1" ht="51" customHeight="1">
      <c r="A20" s="183" t="s">
        <v>96</v>
      </c>
      <c r="C20" s="185">
        <v>0</v>
      </c>
      <c r="D20" s="185"/>
      <c r="E20" s="185">
        <v>-5578608600</v>
      </c>
      <c r="F20" s="185"/>
      <c r="G20" s="185">
        <v>0</v>
      </c>
      <c r="H20" s="185"/>
      <c r="I20" s="185">
        <f t="shared" si="0"/>
        <v>-5578608600</v>
      </c>
      <c r="K20" s="186">
        <f t="shared" si="1"/>
        <v>3.2454257585234715E-2</v>
      </c>
      <c r="M20" s="185">
        <v>10500000000</v>
      </c>
      <c r="N20" s="185"/>
      <c r="O20" s="185">
        <v>-845936738</v>
      </c>
      <c r="P20" s="185"/>
      <c r="Q20" s="185">
        <v>1176916576</v>
      </c>
      <c r="R20" s="185"/>
      <c r="S20" s="185">
        <f t="shared" si="2"/>
        <v>10830979838</v>
      </c>
      <c r="U20" s="186">
        <f>S20/'جمع درآمدها'!$J$5</f>
        <v>4.9459034043197798E-2</v>
      </c>
      <c r="W20" s="187"/>
      <c r="X20" s="187"/>
      <c r="Y20" s="175"/>
    </row>
    <row r="21" spans="1:25" s="184" customFormat="1" ht="51" customHeight="1">
      <c r="A21" s="183" t="s">
        <v>125</v>
      </c>
      <c r="C21" s="185">
        <v>0</v>
      </c>
      <c r="D21" s="185"/>
      <c r="E21" s="185">
        <v>-4395948504</v>
      </c>
      <c r="F21" s="185"/>
      <c r="G21" s="185">
        <v>0</v>
      </c>
      <c r="H21" s="185"/>
      <c r="I21" s="185">
        <f t="shared" si="0"/>
        <v>-4395948504</v>
      </c>
      <c r="K21" s="186">
        <f t="shared" si="1"/>
        <v>2.5573983641771034E-2</v>
      </c>
      <c r="M21" s="185">
        <v>4381000000</v>
      </c>
      <c r="N21" s="185"/>
      <c r="O21" s="185">
        <v>-13812635630</v>
      </c>
      <c r="P21" s="185"/>
      <c r="Q21" s="185">
        <v>-9584104</v>
      </c>
      <c r="R21" s="185"/>
      <c r="S21" s="185">
        <f t="shared" si="2"/>
        <v>-9441219734</v>
      </c>
      <c r="U21" s="186">
        <f>S21/'جمع درآمدها'!$J$5</f>
        <v>-4.3112776056966833E-2</v>
      </c>
      <c r="W21" s="187"/>
      <c r="X21" s="187"/>
      <c r="Y21" s="175"/>
    </row>
    <row r="22" spans="1:25" s="184" customFormat="1" ht="51" customHeight="1">
      <c r="A22" s="183" t="s">
        <v>112</v>
      </c>
      <c r="C22" s="185">
        <v>0</v>
      </c>
      <c r="D22" s="185"/>
      <c r="E22" s="185">
        <v>-5964300297</v>
      </c>
      <c r="F22" s="185"/>
      <c r="G22" s="185">
        <v>0</v>
      </c>
      <c r="H22" s="185"/>
      <c r="I22" s="185">
        <f t="shared" si="0"/>
        <v>-5964300297</v>
      </c>
      <c r="K22" s="186">
        <f t="shared" si="1"/>
        <v>3.46980675709226E-2</v>
      </c>
      <c r="M22" s="185">
        <v>45450000900</v>
      </c>
      <c r="N22" s="185"/>
      <c r="O22" s="185">
        <v>-5044731167</v>
      </c>
      <c r="P22" s="185"/>
      <c r="Q22" s="185">
        <v>-6146706250</v>
      </c>
      <c r="R22" s="185"/>
      <c r="S22" s="185">
        <f t="shared" si="2"/>
        <v>34258563483</v>
      </c>
      <c r="U22" s="186">
        <f>S22/'جمع درآمدها'!$J$5</f>
        <v>0.15643972040572365</v>
      </c>
      <c r="W22" s="187"/>
      <c r="X22" s="187"/>
      <c r="Y22" s="175"/>
    </row>
    <row r="23" spans="1:25" s="184" customFormat="1" ht="51" customHeight="1">
      <c r="A23" s="183" t="s">
        <v>88</v>
      </c>
      <c r="C23" s="185">
        <v>0</v>
      </c>
      <c r="D23" s="185"/>
      <c r="E23" s="185">
        <v>-31427884800</v>
      </c>
      <c r="F23" s="185"/>
      <c r="G23" s="185">
        <v>0</v>
      </c>
      <c r="H23" s="185"/>
      <c r="I23" s="185">
        <f t="shared" si="0"/>
        <v>-31427884800</v>
      </c>
      <c r="K23" s="186">
        <f t="shared" si="1"/>
        <v>0.18283567494917691</v>
      </c>
      <c r="M23" s="185">
        <v>43712000000</v>
      </c>
      <c r="N23" s="185"/>
      <c r="O23" s="185">
        <v>-52872318119</v>
      </c>
      <c r="P23" s="185"/>
      <c r="Q23" s="185">
        <v>12552256013</v>
      </c>
      <c r="R23" s="185"/>
      <c r="S23" s="185">
        <f t="shared" si="2"/>
        <v>3391937894</v>
      </c>
      <c r="U23" s="186">
        <f>S23/'جمع درآمدها'!$J$5</f>
        <v>1.5489085408798696E-2</v>
      </c>
      <c r="W23" s="187"/>
      <c r="X23" s="187"/>
      <c r="Y23" s="175"/>
    </row>
    <row r="24" spans="1:25" s="184" customFormat="1" ht="51" customHeight="1">
      <c r="A24" s="183" t="s">
        <v>87</v>
      </c>
      <c r="C24" s="185">
        <v>0</v>
      </c>
      <c r="D24" s="185"/>
      <c r="E24" s="185">
        <v>-4373820000</v>
      </c>
      <c r="F24" s="185"/>
      <c r="G24" s="185">
        <v>0</v>
      </c>
      <c r="H24" s="185"/>
      <c r="I24" s="185">
        <f t="shared" si="0"/>
        <v>-4373820000</v>
      </c>
      <c r="K24" s="186">
        <f t="shared" si="1"/>
        <v>2.5445248284930996E-2</v>
      </c>
      <c r="M24" s="185">
        <v>32900000000</v>
      </c>
      <c r="N24" s="185"/>
      <c r="O24" s="185">
        <v>-29237627866</v>
      </c>
      <c r="P24" s="185"/>
      <c r="Q24" s="185">
        <v>-31339467636</v>
      </c>
      <c r="R24" s="185"/>
      <c r="S24" s="185">
        <f t="shared" si="2"/>
        <v>-27677095502</v>
      </c>
      <c r="U24" s="186">
        <f>S24/'جمع درآمدها'!$J$5</f>
        <v>-0.12638583296476955</v>
      </c>
      <c r="W24" s="187"/>
      <c r="X24" s="187"/>
      <c r="Y24" s="175"/>
    </row>
    <row r="25" spans="1:25" s="184" customFormat="1" ht="51" customHeight="1">
      <c r="A25" s="183" t="s">
        <v>110</v>
      </c>
      <c r="C25" s="185">
        <v>0</v>
      </c>
      <c r="D25" s="185"/>
      <c r="E25" s="185">
        <v>-32544269168</v>
      </c>
      <c r="F25" s="185"/>
      <c r="G25" s="185">
        <v>0</v>
      </c>
      <c r="H25" s="185"/>
      <c r="I25" s="185">
        <f t="shared" si="0"/>
        <v>-32544269168</v>
      </c>
      <c r="K25" s="186">
        <f t="shared" si="1"/>
        <v>0.18933038150435652</v>
      </c>
      <c r="M25" s="185">
        <v>0</v>
      </c>
      <c r="N25" s="185"/>
      <c r="O25" s="185">
        <v>35467500720</v>
      </c>
      <c r="P25" s="185"/>
      <c r="Q25" s="185">
        <v>558786604</v>
      </c>
      <c r="R25" s="185"/>
      <c r="S25" s="185">
        <f t="shared" si="2"/>
        <v>36026287324</v>
      </c>
      <c r="U25" s="186">
        <f>S25/'جمع درآمدها'!$J$5</f>
        <v>0.16451192762415531</v>
      </c>
      <c r="W25" s="187"/>
      <c r="X25" s="187"/>
      <c r="Y25" s="175"/>
    </row>
    <row r="26" spans="1:25" s="184" customFormat="1" ht="51" customHeight="1">
      <c r="A26" s="183" t="s">
        <v>126</v>
      </c>
      <c r="C26" s="185">
        <v>0</v>
      </c>
      <c r="D26" s="185"/>
      <c r="E26" s="185">
        <v>-803192400</v>
      </c>
      <c r="F26" s="185"/>
      <c r="G26" s="185">
        <v>0</v>
      </c>
      <c r="H26" s="185"/>
      <c r="I26" s="185">
        <f t="shared" si="0"/>
        <v>-803192400</v>
      </c>
      <c r="K26" s="186">
        <f t="shared" si="1"/>
        <v>4.6726728668691469E-3</v>
      </c>
      <c r="M26" s="185">
        <v>0</v>
      </c>
      <c r="N26" s="185"/>
      <c r="O26" s="185">
        <v>480722402</v>
      </c>
      <c r="P26" s="185"/>
      <c r="Q26" s="185">
        <v>0</v>
      </c>
      <c r="R26" s="185"/>
      <c r="S26" s="185">
        <f t="shared" si="2"/>
        <v>480722402</v>
      </c>
      <c r="U26" s="186">
        <f>S26/'جمع درآمدها'!$J$5</f>
        <v>2.1951906477037813E-3</v>
      </c>
      <c r="W26" s="187"/>
      <c r="X26" s="187"/>
      <c r="Y26" s="175"/>
    </row>
    <row r="27" spans="1:25" s="184" customFormat="1" ht="51" customHeight="1">
      <c r="A27" s="183" t="s">
        <v>111</v>
      </c>
      <c r="C27" s="185">
        <v>31316510067</v>
      </c>
      <c r="D27" s="185"/>
      <c r="E27" s="185">
        <v>-31172716174</v>
      </c>
      <c r="F27" s="185"/>
      <c r="G27" s="185">
        <v>0</v>
      </c>
      <c r="H27" s="185"/>
      <c r="I27" s="185">
        <f t="shared" si="0"/>
        <v>143793893</v>
      </c>
      <c r="K27" s="186">
        <f t="shared" si="1"/>
        <v>-8.3653906864978461E-4</v>
      </c>
      <c r="M27" s="185">
        <v>31316510067</v>
      </c>
      <c r="N27" s="185"/>
      <c r="O27" s="185">
        <v>-31801209495</v>
      </c>
      <c r="P27" s="185"/>
      <c r="Q27" s="185">
        <v>337809981</v>
      </c>
      <c r="R27" s="185"/>
      <c r="S27" s="185">
        <f t="shared" si="2"/>
        <v>-146889447</v>
      </c>
      <c r="U27" s="186">
        <f>S27/'جمع درآمدها'!$J$5</f>
        <v>-6.7076204262430088E-4</v>
      </c>
      <c r="W27" s="187"/>
      <c r="X27" s="187"/>
      <c r="Y27" s="175"/>
    </row>
    <row r="28" spans="1:25" s="184" customFormat="1" ht="51" customHeight="1">
      <c r="A28" s="183" t="s">
        <v>109</v>
      </c>
      <c r="C28" s="185">
        <v>0</v>
      </c>
      <c r="D28" s="185"/>
      <c r="E28" s="185">
        <v>-32804644050</v>
      </c>
      <c r="F28" s="185"/>
      <c r="G28" s="185">
        <v>0</v>
      </c>
      <c r="H28" s="185"/>
      <c r="I28" s="185">
        <f t="shared" si="0"/>
        <v>-32804644050</v>
      </c>
      <c r="K28" s="186">
        <f t="shared" si="1"/>
        <v>0.19084514514795631</v>
      </c>
      <c r="M28" s="185">
        <v>31395000000</v>
      </c>
      <c r="N28" s="185"/>
      <c r="O28" s="185">
        <v>51060704691</v>
      </c>
      <c r="P28" s="185"/>
      <c r="Q28" s="185">
        <v>17069580831</v>
      </c>
      <c r="R28" s="185"/>
      <c r="S28" s="185">
        <f t="shared" si="2"/>
        <v>99525285522</v>
      </c>
      <c r="U28" s="186">
        <f>S28/'جمع درآمدها'!$J$5</f>
        <v>0.45447637779930833</v>
      </c>
      <c r="W28" s="187"/>
      <c r="X28" s="187"/>
      <c r="Y28" s="175"/>
    </row>
    <row r="29" spans="1:25" s="184" customFormat="1" ht="51" customHeight="1">
      <c r="A29" s="183" t="s">
        <v>90</v>
      </c>
      <c r="C29" s="185">
        <v>0</v>
      </c>
      <c r="D29" s="185"/>
      <c r="E29" s="185">
        <v>-2524887000</v>
      </c>
      <c r="F29" s="185"/>
      <c r="G29" s="185">
        <v>0</v>
      </c>
      <c r="H29" s="185"/>
      <c r="I29" s="185">
        <f t="shared" si="0"/>
        <v>-2524887000</v>
      </c>
      <c r="K29" s="186">
        <f t="shared" si="1"/>
        <v>1.4688847873573802E-2</v>
      </c>
      <c r="M29" s="185">
        <v>3900000000</v>
      </c>
      <c r="N29" s="185"/>
      <c r="O29" s="185">
        <v>18629414367</v>
      </c>
      <c r="P29" s="185"/>
      <c r="Q29" s="185">
        <v>34352182076</v>
      </c>
      <c r="R29" s="185"/>
      <c r="S29" s="185">
        <f t="shared" si="2"/>
        <v>56881596443</v>
      </c>
      <c r="U29" s="186">
        <f>S29/'جمع درآمدها'!$J$5</f>
        <v>0.25974647326324163</v>
      </c>
      <c r="W29" s="187"/>
      <c r="X29" s="187"/>
      <c r="Y29" s="175"/>
    </row>
    <row r="30" spans="1:25" s="184" customFormat="1" ht="51" customHeight="1">
      <c r="A30" s="183" t="s">
        <v>91</v>
      </c>
      <c r="C30" s="185">
        <v>0</v>
      </c>
      <c r="D30" s="185"/>
      <c r="E30" s="185">
        <v>-6719778000</v>
      </c>
      <c r="F30" s="185"/>
      <c r="G30" s="185">
        <v>0</v>
      </c>
      <c r="H30" s="185"/>
      <c r="I30" s="185">
        <f t="shared" si="0"/>
        <v>-6719778000</v>
      </c>
      <c r="K30" s="186">
        <f t="shared" si="1"/>
        <v>3.9093154183212166E-2</v>
      </c>
      <c r="M30" s="185">
        <v>0</v>
      </c>
      <c r="N30" s="185"/>
      <c r="O30" s="185">
        <v>9955644432</v>
      </c>
      <c r="P30" s="185"/>
      <c r="Q30" s="185">
        <v>-2147651792</v>
      </c>
      <c r="R30" s="185"/>
      <c r="S30" s="185">
        <f t="shared" si="2"/>
        <v>7807992640</v>
      </c>
      <c r="U30" s="186">
        <f>S30/'جمع درآمدها'!$J$5</f>
        <v>3.5654740343613024E-2</v>
      </c>
      <c r="W30" s="187"/>
      <c r="X30" s="187"/>
      <c r="Y30" s="175"/>
    </row>
    <row r="31" spans="1:25" s="184" customFormat="1" ht="51" customHeight="1">
      <c r="A31" s="183" t="s">
        <v>118</v>
      </c>
      <c r="C31" s="185">
        <v>0</v>
      </c>
      <c r="D31" s="185"/>
      <c r="E31" s="185">
        <v>0</v>
      </c>
      <c r="F31" s="185"/>
      <c r="G31" s="185">
        <v>0</v>
      </c>
      <c r="H31" s="185"/>
      <c r="I31" s="185">
        <f t="shared" si="0"/>
        <v>0</v>
      </c>
      <c r="K31" s="186">
        <f t="shared" si="1"/>
        <v>0</v>
      </c>
      <c r="M31" s="185">
        <v>0</v>
      </c>
      <c r="N31" s="185"/>
      <c r="O31" s="185">
        <v>0</v>
      </c>
      <c r="P31" s="185"/>
      <c r="Q31" s="185">
        <v>6919838686</v>
      </c>
      <c r="R31" s="185"/>
      <c r="S31" s="185">
        <f t="shared" si="2"/>
        <v>6919838686</v>
      </c>
      <c r="U31" s="186">
        <f>S31/'جمع درآمدها'!$J$5</f>
        <v>3.1599037415206678E-2</v>
      </c>
      <c r="W31" s="187"/>
      <c r="X31" s="187"/>
      <c r="Y31" s="175"/>
    </row>
    <row r="32" spans="1:25" s="184" customFormat="1" ht="51" customHeight="1">
      <c r="A32" s="183" t="s">
        <v>119</v>
      </c>
      <c r="C32" s="185">
        <v>0</v>
      </c>
      <c r="D32" s="185"/>
      <c r="E32" s="185">
        <v>-4373820000</v>
      </c>
      <c r="F32" s="185"/>
      <c r="G32" s="185">
        <v>0</v>
      </c>
      <c r="H32" s="185"/>
      <c r="I32" s="185">
        <f t="shared" si="0"/>
        <v>-4373820000</v>
      </c>
      <c r="K32" s="186">
        <f t="shared" si="1"/>
        <v>2.5445248284930996E-2</v>
      </c>
      <c r="M32" s="185">
        <v>7500000000</v>
      </c>
      <c r="N32" s="185"/>
      <c r="O32" s="185">
        <v>-5542850753</v>
      </c>
      <c r="P32" s="185"/>
      <c r="Q32" s="185">
        <v>8276311366</v>
      </c>
      <c r="R32" s="185"/>
      <c r="S32" s="185">
        <f t="shared" si="2"/>
        <v>10233460613</v>
      </c>
      <c r="U32" s="186">
        <f>S32/'جمع درآمدها'!$J$5</f>
        <v>4.673049755501639E-2</v>
      </c>
      <c r="W32" s="187"/>
      <c r="X32" s="187"/>
      <c r="Y32" s="175"/>
    </row>
    <row r="33" spans="1:27" s="184" customFormat="1" ht="51" customHeight="1">
      <c r="A33" s="183" t="s">
        <v>99</v>
      </c>
      <c r="C33" s="185">
        <v>0</v>
      </c>
      <c r="D33" s="185"/>
      <c r="E33" s="185">
        <v>2913986556</v>
      </c>
      <c r="F33" s="185"/>
      <c r="G33" s="185">
        <v>0</v>
      </c>
      <c r="H33" s="185"/>
      <c r="I33" s="185">
        <f t="shared" si="0"/>
        <v>2913986556</v>
      </c>
      <c r="K33" s="186">
        <f t="shared" si="1"/>
        <v>-1.6952483507865202E-2</v>
      </c>
      <c r="M33" s="185">
        <v>11400000000</v>
      </c>
      <c r="N33" s="185"/>
      <c r="O33" s="185">
        <v>38032482089</v>
      </c>
      <c r="P33" s="185"/>
      <c r="Q33" s="185">
        <v>815818355</v>
      </c>
      <c r="R33" s="185"/>
      <c r="S33" s="185">
        <f t="shared" si="2"/>
        <v>50248300444</v>
      </c>
      <c r="U33" s="186">
        <f>S33/'جمع درآمدها'!$J$5</f>
        <v>0.22945591621852182</v>
      </c>
      <c r="W33" s="187"/>
      <c r="X33" s="187"/>
      <c r="Y33" s="175"/>
    </row>
    <row r="34" spans="1:27" s="184" customFormat="1" ht="51" customHeight="1">
      <c r="A34" s="183" t="s">
        <v>84</v>
      </c>
      <c r="C34" s="185">
        <v>0</v>
      </c>
      <c r="D34" s="185"/>
      <c r="E34" s="185">
        <v>0</v>
      </c>
      <c r="F34" s="185"/>
      <c r="G34" s="185">
        <v>0</v>
      </c>
      <c r="H34" s="185"/>
      <c r="I34" s="185">
        <f t="shared" si="0"/>
        <v>0</v>
      </c>
      <c r="K34" s="186">
        <f t="shared" si="1"/>
        <v>0</v>
      </c>
      <c r="M34" s="185">
        <v>0</v>
      </c>
      <c r="N34" s="185"/>
      <c r="O34" s="185">
        <v>0</v>
      </c>
      <c r="P34" s="185"/>
      <c r="Q34" s="185">
        <v>-23093737578</v>
      </c>
      <c r="R34" s="185"/>
      <c r="S34" s="185">
        <f t="shared" si="2"/>
        <v>-23093737578</v>
      </c>
      <c r="U34" s="186">
        <f>S34/'جمع درآمدها'!$J$5</f>
        <v>-0.10545619788226757</v>
      </c>
      <c r="W34" s="187"/>
      <c r="X34" s="187"/>
      <c r="Y34" s="175"/>
    </row>
    <row r="35" spans="1:27" s="184" customFormat="1" ht="51" customHeight="1">
      <c r="A35" s="183" t="s">
        <v>105</v>
      </c>
      <c r="C35" s="185">
        <v>0</v>
      </c>
      <c r="D35" s="185"/>
      <c r="E35" s="185">
        <v>0</v>
      </c>
      <c r="F35" s="185"/>
      <c r="G35" s="185">
        <v>0</v>
      </c>
      <c r="H35" s="185"/>
      <c r="I35" s="185">
        <f t="shared" si="0"/>
        <v>0</v>
      </c>
      <c r="K35" s="186">
        <f t="shared" si="1"/>
        <v>0</v>
      </c>
      <c r="M35" s="185">
        <v>0</v>
      </c>
      <c r="N35" s="185"/>
      <c r="O35" s="185">
        <v>0</v>
      </c>
      <c r="P35" s="185"/>
      <c r="Q35" s="185">
        <v>4732905526</v>
      </c>
      <c r="R35" s="185"/>
      <c r="S35" s="185">
        <f t="shared" si="2"/>
        <v>4732905526</v>
      </c>
      <c r="U35" s="186">
        <f>S35/'جمع درآمدها'!$J$5</f>
        <v>2.1612535433996161E-2</v>
      </c>
      <c r="W35" s="187"/>
      <c r="X35" s="187"/>
      <c r="Y35" s="175"/>
    </row>
    <row r="36" spans="1:27" s="184" customFormat="1" ht="51" customHeight="1">
      <c r="A36" s="183" t="s">
        <v>85</v>
      </c>
      <c r="C36" s="185">
        <v>0</v>
      </c>
      <c r="D36" s="185"/>
      <c r="E36" s="185">
        <v>-4330081800</v>
      </c>
      <c r="F36" s="185"/>
      <c r="G36" s="185">
        <v>0</v>
      </c>
      <c r="H36" s="185"/>
      <c r="I36" s="185">
        <f t="shared" si="0"/>
        <v>-4330081800</v>
      </c>
      <c r="K36" s="186">
        <f t="shared" si="1"/>
        <v>2.5190795802081684E-2</v>
      </c>
      <c r="M36" s="185">
        <v>0</v>
      </c>
      <c r="N36" s="185"/>
      <c r="O36" s="185">
        <v>-5526194177</v>
      </c>
      <c r="P36" s="185"/>
      <c r="Q36" s="185">
        <v>-36392304910</v>
      </c>
      <c r="R36" s="185"/>
      <c r="S36" s="185">
        <f t="shared" si="2"/>
        <v>-41918499087</v>
      </c>
      <c r="U36" s="186">
        <f>S36/'جمع درآمدها'!$J$5</f>
        <v>-0.19141836698003914</v>
      </c>
      <c r="W36" s="187"/>
      <c r="X36" s="187"/>
      <c r="Y36" s="175"/>
    </row>
    <row r="37" spans="1:27" s="184" customFormat="1" ht="51" customHeight="1">
      <c r="A37" s="183" t="s">
        <v>108</v>
      </c>
      <c r="C37" s="185">
        <v>0</v>
      </c>
      <c r="D37" s="185"/>
      <c r="E37" s="185">
        <v>-6568682400</v>
      </c>
      <c r="F37" s="185"/>
      <c r="G37" s="185">
        <v>0</v>
      </c>
      <c r="H37" s="185"/>
      <c r="I37" s="185">
        <f t="shared" si="0"/>
        <v>-6568682400</v>
      </c>
      <c r="K37" s="186">
        <f t="shared" si="1"/>
        <v>3.8214136515187277E-2</v>
      </c>
      <c r="M37" s="185">
        <v>14000000000</v>
      </c>
      <c r="N37" s="185"/>
      <c r="O37" s="185">
        <v>1415491025</v>
      </c>
      <c r="P37" s="185"/>
      <c r="Q37" s="185">
        <v>8731781559</v>
      </c>
      <c r="R37" s="185"/>
      <c r="S37" s="185">
        <f t="shared" si="2"/>
        <v>24147272584</v>
      </c>
      <c r="U37" s="186">
        <f>S37/'جمع درآمدها'!$J$5</f>
        <v>0.11026710368274188</v>
      </c>
      <c r="W37" s="187"/>
      <c r="X37" s="187"/>
      <c r="Y37" s="175"/>
    </row>
    <row r="38" spans="1:27" s="184" customFormat="1" ht="51" customHeight="1">
      <c r="A38" s="183" t="s">
        <v>149</v>
      </c>
      <c r="C38" s="185">
        <v>0</v>
      </c>
      <c r="D38" s="185"/>
      <c r="E38" s="185">
        <v>-13916700</v>
      </c>
      <c r="F38" s="185"/>
      <c r="G38" s="185">
        <v>0</v>
      </c>
      <c r="H38" s="185"/>
      <c r="I38" s="185">
        <f t="shared" si="0"/>
        <v>-13916700</v>
      </c>
      <c r="K38" s="186">
        <f t="shared" si="1"/>
        <v>8.0962153633871346E-5</v>
      </c>
      <c r="M38" s="185">
        <v>0</v>
      </c>
      <c r="N38" s="185"/>
      <c r="O38" s="185">
        <v>-47317477</v>
      </c>
      <c r="P38" s="185"/>
      <c r="Q38" s="185">
        <v>0</v>
      </c>
      <c r="R38" s="185"/>
      <c r="S38" s="185">
        <f t="shared" si="2"/>
        <v>-47317477</v>
      </c>
      <c r="U38" s="186">
        <f>S38/'جمع درآمدها'!$J$5</f>
        <v>-2.1607248289489696E-4</v>
      </c>
      <c r="W38" s="187"/>
      <c r="X38" s="187"/>
      <c r="Y38" s="175"/>
    </row>
    <row r="39" spans="1:27" s="184" customFormat="1" ht="51" customHeight="1">
      <c r="A39" s="183" t="s">
        <v>147</v>
      </c>
      <c r="C39" s="185">
        <v>0</v>
      </c>
      <c r="D39" s="185"/>
      <c r="E39" s="185">
        <v>-7375366592</v>
      </c>
      <c r="F39" s="185"/>
      <c r="G39" s="185">
        <v>0</v>
      </c>
      <c r="H39" s="185"/>
      <c r="I39" s="185">
        <f t="shared" si="0"/>
        <v>-7375366592</v>
      </c>
      <c r="K39" s="186">
        <f t="shared" si="1"/>
        <v>4.2907123321450212E-2</v>
      </c>
      <c r="M39" s="185">
        <v>0</v>
      </c>
      <c r="N39" s="185"/>
      <c r="O39" s="185">
        <v>-10100864172</v>
      </c>
      <c r="P39" s="185"/>
      <c r="Q39" s="185">
        <v>0</v>
      </c>
      <c r="R39" s="185"/>
      <c r="S39" s="185">
        <f t="shared" si="2"/>
        <v>-10100864172</v>
      </c>
      <c r="U39" s="186">
        <f>S39/'جمع درآمدها'!$J$5</f>
        <v>-4.6125003685808262E-2</v>
      </c>
      <c r="W39" s="187"/>
      <c r="X39" s="187"/>
      <c r="Y39" s="175"/>
    </row>
    <row r="40" spans="1:27" s="184" customFormat="1" ht="51" customHeight="1">
      <c r="A40" s="183" t="s">
        <v>115</v>
      </c>
      <c r="C40" s="185">
        <v>0</v>
      </c>
      <c r="D40" s="185"/>
      <c r="E40" s="185">
        <v>0</v>
      </c>
      <c r="F40" s="185"/>
      <c r="G40" s="185">
        <v>0</v>
      </c>
      <c r="H40" s="185"/>
      <c r="I40" s="185">
        <f t="shared" si="0"/>
        <v>0</v>
      </c>
      <c r="K40" s="186">
        <f t="shared" si="1"/>
        <v>0</v>
      </c>
      <c r="M40" s="185">
        <v>0</v>
      </c>
      <c r="N40" s="185"/>
      <c r="O40" s="185">
        <v>0</v>
      </c>
      <c r="P40" s="185"/>
      <c r="Q40" s="185">
        <v>0</v>
      </c>
      <c r="R40" s="185"/>
      <c r="S40" s="185">
        <f t="shared" si="2"/>
        <v>0</v>
      </c>
      <c r="U40" s="186">
        <f>S40/'جمع درآمدها'!$J$5</f>
        <v>0</v>
      </c>
      <c r="W40" s="187"/>
      <c r="X40" s="187"/>
      <c r="Y40" s="175"/>
    </row>
    <row r="41" spans="1:27" s="184" customFormat="1" ht="51" customHeight="1">
      <c r="A41" s="183" t="s">
        <v>148</v>
      </c>
      <c r="C41" s="185">
        <v>0</v>
      </c>
      <c r="D41" s="185"/>
      <c r="E41" s="185">
        <v>-1320288738</v>
      </c>
      <c r="F41" s="185"/>
      <c r="G41" s="185">
        <v>0</v>
      </c>
      <c r="H41" s="185"/>
      <c r="I41" s="185">
        <f t="shared" si="0"/>
        <v>-1320288738</v>
      </c>
      <c r="K41" s="186">
        <f t="shared" si="1"/>
        <v>7.6809458885386704E-3</v>
      </c>
      <c r="M41" s="185">
        <v>0</v>
      </c>
      <c r="N41" s="185"/>
      <c r="O41" s="185">
        <v>-1393380132</v>
      </c>
      <c r="P41" s="185"/>
      <c r="Q41" s="185">
        <v>0</v>
      </c>
      <c r="R41" s="185"/>
      <c r="S41" s="185">
        <f t="shared" si="2"/>
        <v>-1393380132</v>
      </c>
      <c r="U41" s="186">
        <f>S41/'جمع درآمدها'!$J$5</f>
        <v>-6.3627886317281727E-3</v>
      </c>
      <c r="W41" s="187"/>
      <c r="X41" s="187"/>
      <c r="Y41" s="175"/>
    </row>
    <row r="42" spans="1:27" s="175" customFormat="1" ht="51" customHeight="1" thickBot="1">
      <c r="C42" s="188">
        <f>SUM(C10:C41)</f>
        <v>61959642288</v>
      </c>
      <c r="E42" s="188">
        <f>SUM(E10:E41)</f>
        <v>-219564188956</v>
      </c>
      <c r="G42" s="188">
        <f>SUM(G10:G41)</f>
        <v>-18007342050</v>
      </c>
      <c r="I42" s="188">
        <f>SUM(I10:I41)</f>
        <v>-175611888718</v>
      </c>
      <c r="J42" s="184"/>
      <c r="K42" s="23">
        <f>SUM(K10:K41)</f>
        <v>1.0216442629589655</v>
      </c>
      <c r="L42" s="184"/>
      <c r="M42" s="188">
        <f>SUM(M10:M41)</f>
        <v>405610360502</v>
      </c>
      <c r="O42" s="188">
        <f>SUM(O10:O41)</f>
        <v>-169168923220</v>
      </c>
      <c r="Q42" s="188">
        <f>SUM(Q10:Q41)</f>
        <v>-42769417750</v>
      </c>
      <c r="S42" s="188">
        <f>SUM(S10:S41)</f>
        <v>193672019532</v>
      </c>
      <c r="T42" s="184"/>
      <c r="U42" s="23">
        <f>SUM(U10:U41)</f>
        <v>0.8843919156456338</v>
      </c>
      <c r="V42" s="184"/>
      <c r="AA42" s="164">
        <f>SUM(W42:Z42)</f>
        <v>0</v>
      </c>
    </row>
    <row r="43" spans="1:27" s="189" customFormat="1" ht="51" customHeight="1" thickTop="1"/>
    <row r="44" spans="1:27" s="189" customFormat="1" ht="36.75"/>
    <row r="45" spans="1:27" s="189" customFormat="1" ht="36.75"/>
    <row r="46" spans="1:27" s="189" customFormat="1" ht="36.75"/>
    <row r="47" spans="1:27" s="189" customFormat="1" ht="36.75"/>
    <row r="48" spans="1:27" s="189" customFormat="1" ht="36.75"/>
    <row r="49" spans="1:1" s="189" customFormat="1" ht="36.75"/>
    <row r="50" spans="1:1" s="189" customFormat="1" ht="36.75"/>
    <row r="51" spans="1:1" s="189" customFormat="1" ht="36.75"/>
    <row r="52" spans="1:1" s="189" customFormat="1" ht="36.75"/>
    <row r="53" spans="1:1" s="189" customFormat="1" ht="36.75"/>
    <row r="54" spans="1:1" s="189" customFormat="1" ht="36.75"/>
    <row r="55" spans="1:1" s="189" customFormat="1" ht="36.75"/>
    <row r="56" spans="1:1" s="189" customFormat="1" ht="36.75"/>
    <row r="57" spans="1:1" s="189" customFormat="1" ht="36.75"/>
    <row r="58" spans="1:1" s="189" customFormat="1" ht="36.75"/>
    <row r="59" spans="1:1" s="189" customFormat="1" ht="36.75"/>
    <row r="60" spans="1:1" s="189" customFormat="1" ht="36.75"/>
    <row r="61" spans="1:1" s="189" customFormat="1" ht="36.75"/>
    <row r="62" spans="1:1" s="189" customFormat="1" ht="36.75"/>
    <row r="63" spans="1:1" s="189" customFormat="1" ht="36.75"/>
    <row r="64" spans="1:1" ht="36.75">
      <c r="A64" s="189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Y9" sqref="Y9"/>
    </sheetView>
  </sheetViews>
  <sheetFormatPr defaultColWidth="9.140625" defaultRowHeight="27.75"/>
  <cols>
    <col min="1" max="1" width="42" style="191" bestFit="1" customWidth="1"/>
    <col min="2" max="2" width="1" style="191" customWidth="1"/>
    <col min="3" max="3" width="11.28515625" style="191" bestFit="1" customWidth="1"/>
    <col min="4" max="4" width="1" style="191" customWidth="1"/>
    <col min="5" max="5" width="24" style="191" bestFit="1" customWidth="1"/>
    <col min="6" max="6" width="1" style="191" customWidth="1"/>
    <col min="7" max="7" width="20.140625" style="191" bestFit="1" customWidth="1"/>
    <col min="8" max="8" width="1" style="191" customWidth="1"/>
    <col min="9" max="9" width="20.140625" style="191" bestFit="1" customWidth="1"/>
    <col min="10" max="10" width="1" style="191" customWidth="1"/>
    <col min="11" max="11" width="13.28515625" style="191" customWidth="1"/>
    <col min="12" max="12" width="1" style="191" customWidth="1"/>
    <col min="13" max="13" width="24" style="191" bestFit="1" customWidth="1"/>
    <col min="14" max="14" width="1" style="191" customWidth="1"/>
    <col min="15" max="15" width="20.5703125" style="191" bestFit="1" customWidth="1"/>
    <col min="16" max="16" width="1" style="191" customWidth="1"/>
    <col min="17" max="17" width="20.5703125" style="191" bestFit="1" customWidth="1"/>
    <col min="18" max="18" width="1" style="191" customWidth="1"/>
    <col min="19" max="19" width="9.140625" style="191" customWidth="1"/>
    <col min="20" max="16384" width="9.140625" style="191"/>
  </cols>
  <sheetData>
    <row r="2" spans="1:18" s="191" customFormat="1" ht="30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8" s="191" customFormat="1" ht="30">
      <c r="A3" s="190" t="str">
        <f>'سرمایه‌گذاری در سهام '!A3:U3</f>
        <v>صورت وضعیت درآمدها</v>
      </c>
      <c r="B3" s="190"/>
      <c r="C3" s="190" t="s">
        <v>29</v>
      </c>
      <c r="D3" s="190" t="s">
        <v>29</v>
      </c>
      <c r="E3" s="190" t="s">
        <v>29</v>
      </c>
      <c r="F3" s="190" t="s">
        <v>29</v>
      </c>
      <c r="G3" s="190" t="s">
        <v>29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s="191" customFormat="1" ht="30">
      <c r="A4" s="190" t="str">
        <f>'سرمایه‌گذاری در سهام '!A4:U4</f>
        <v>برای ماه منتهی به 1402/07/30</v>
      </c>
      <c r="B4" s="190"/>
      <c r="C4" s="190">
        <f>'سرمایه‌گذاری در سهام '!A4:U4</f>
        <v>0</v>
      </c>
      <c r="D4" s="190" t="s">
        <v>60</v>
      </c>
      <c r="E4" s="190" t="s">
        <v>60</v>
      </c>
      <c r="F4" s="190" t="s">
        <v>60</v>
      </c>
      <c r="G4" s="190" t="s">
        <v>60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8" s="191" customFormat="1" ht="30"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8" s="191" customFormat="1" ht="32.25">
      <c r="A6" s="193" t="s">
        <v>82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</row>
    <row r="7" spans="1:18" s="191" customFormat="1" ht="32.25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</row>
    <row r="8" spans="1:18" s="191" customFormat="1" ht="30">
      <c r="A8" s="190" t="s">
        <v>33</v>
      </c>
      <c r="C8" s="190" t="str">
        <f>'درآمد ناشی از فروش '!C7</f>
        <v>طی مهر ماه</v>
      </c>
      <c r="D8" s="190" t="s">
        <v>31</v>
      </c>
      <c r="E8" s="190" t="s">
        <v>31</v>
      </c>
      <c r="F8" s="190" t="s">
        <v>31</v>
      </c>
      <c r="G8" s="190" t="s">
        <v>31</v>
      </c>
      <c r="H8" s="190" t="s">
        <v>31</v>
      </c>
      <c r="I8" s="190" t="s">
        <v>31</v>
      </c>
      <c r="K8" s="190" t="str">
        <f>'درآمد ناشی از فروش '!K7</f>
        <v>از ابتدای سال مالی تا پایان مهر ماه</v>
      </c>
      <c r="L8" s="190" t="s">
        <v>32</v>
      </c>
      <c r="M8" s="190" t="s">
        <v>32</v>
      </c>
      <c r="N8" s="190" t="s">
        <v>32</v>
      </c>
      <c r="O8" s="190" t="s">
        <v>32</v>
      </c>
      <c r="P8" s="190" t="s">
        <v>32</v>
      </c>
      <c r="Q8" s="190" t="s">
        <v>32</v>
      </c>
    </row>
    <row r="9" spans="1:18" s="191" customFormat="1" ht="90.75" thickBot="1">
      <c r="A9" s="190" t="s">
        <v>33</v>
      </c>
      <c r="C9" s="195" t="s">
        <v>61</v>
      </c>
      <c r="D9" s="196"/>
      <c r="E9" s="195" t="s">
        <v>50</v>
      </c>
      <c r="F9" s="196"/>
      <c r="G9" s="195" t="s">
        <v>51</v>
      </c>
      <c r="H9" s="196"/>
      <c r="I9" s="195" t="s">
        <v>62</v>
      </c>
      <c r="J9" s="196"/>
      <c r="K9" s="195" t="s">
        <v>61</v>
      </c>
      <c r="L9" s="196"/>
      <c r="M9" s="195" t="s">
        <v>50</v>
      </c>
      <c r="N9" s="196"/>
      <c r="O9" s="195" t="s">
        <v>51</v>
      </c>
      <c r="P9" s="196"/>
      <c r="Q9" s="195" t="s">
        <v>62</v>
      </c>
    </row>
    <row r="10" spans="1:18" s="191" customFormat="1" ht="30">
      <c r="A10" s="117" t="s">
        <v>145</v>
      </c>
      <c r="B10" s="113"/>
      <c r="C10" s="119">
        <v>0</v>
      </c>
      <c r="D10" s="119"/>
      <c r="E10" s="127">
        <v>0</v>
      </c>
      <c r="F10" s="127"/>
      <c r="G10" s="127">
        <v>0</v>
      </c>
      <c r="H10" s="127"/>
      <c r="I10" s="127">
        <f>C10+E10+G10</f>
        <v>0</v>
      </c>
      <c r="J10" s="127"/>
      <c r="K10" s="127">
        <v>0</v>
      </c>
      <c r="L10" s="127"/>
      <c r="M10" s="127">
        <v>0</v>
      </c>
      <c r="N10" s="127"/>
      <c r="O10" s="127">
        <v>120708430</v>
      </c>
      <c r="P10" s="127"/>
      <c r="Q10" s="127">
        <f>K10+M10+O10</f>
        <v>120708430</v>
      </c>
    </row>
    <row r="11" spans="1:18" s="191" customFormat="1" ht="36" customHeight="1">
      <c r="A11" s="117" t="s">
        <v>146</v>
      </c>
      <c r="B11" s="113"/>
      <c r="C11" s="119">
        <v>0</v>
      </c>
      <c r="D11" s="119"/>
      <c r="E11" s="127">
        <v>0</v>
      </c>
      <c r="F11" s="127"/>
      <c r="G11" s="127">
        <v>0</v>
      </c>
      <c r="H11" s="127"/>
      <c r="I11" s="127">
        <f>C11+E11+G11</f>
        <v>0</v>
      </c>
      <c r="J11" s="127"/>
      <c r="K11" s="127">
        <v>0</v>
      </c>
      <c r="L11" s="127"/>
      <c r="M11" s="127">
        <v>0</v>
      </c>
      <c r="N11" s="127"/>
      <c r="O11" s="127">
        <v>7132926</v>
      </c>
      <c r="P11" s="127"/>
      <c r="Q11" s="127">
        <f>K11+M11+O11</f>
        <v>7132926</v>
      </c>
    </row>
    <row r="12" spans="1:18" s="191" customFormat="1" ht="43.5" thickBot="1">
      <c r="C12" s="125">
        <f>SUM(C10:C11)</f>
        <v>0</v>
      </c>
      <c r="D12" s="188">
        <f t="shared" ref="D12:P12" si="0">SUM(D10:D11)</f>
        <v>0</v>
      </c>
      <c r="E12" s="125">
        <f t="shared" si="0"/>
        <v>0</v>
      </c>
      <c r="F12" s="125">
        <f t="shared" si="0"/>
        <v>0</v>
      </c>
      <c r="G12" s="125">
        <f>SUM(G10:G11)</f>
        <v>0</v>
      </c>
      <c r="H12" s="125">
        <f t="shared" si="0"/>
        <v>0</v>
      </c>
      <c r="I12" s="125">
        <f t="shared" si="0"/>
        <v>0</v>
      </c>
      <c r="J12" s="125">
        <f t="shared" si="0"/>
        <v>0</v>
      </c>
      <c r="K12" s="125">
        <f t="shared" si="0"/>
        <v>0</v>
      </c>
      <c r="L12" s="125">
        <f t="shared" si="0"/>
        <v>0</v>
      </c>
      <c r="M12" s="125">
        <f t="shared" si="0"/>
        <v>0</v>
      </c>
      <c r="N12" s="125">
        <f t="shared" si="0"/>
        <v>0</v>
      </c>
      <c r="O12" s="125">
        <f>SUM(O10:O11)</f>
        <v>127841356</v>
      </c>
      <c r="P12" s="125">
        <f t="shared" si="0"/>
        <v>0</v>
      </c>
      <c r="Q12" s="125">
        <f>SUM(Q10:Q11)</f>
        <v>127841356</v>
      </c>
      <c r="R12" s="197">
        <f t="shared" ref="R12" si="1">SUM(R11:R11)</f>
        <v>0</v>
      </c>
    </row>
    <row r="13" spans="1:18" s="191" customFormat="1" ht="28.5" thickTop="1"/>
    <row r="14" spans="1:18" s="191" customFormat="1">
      <c r="M14" s="198"/>
    </row>
    <row r="15" spans="1:18" s="191" customFormat="1">
      <c r="M15" s="198"/>
    </row>
    <row r="16" spans="1:18" s="191" customFormat="1">
      <c r="M16" s="198"/>
    </row>
    <row r="17" spans="13:13" s="191" customFormat="1">
      <c r="M17" s="198"/>
    </row>
    <row r="18" spans="13:13" s="191" customFormat="1">
      <c r="M18" s="198"/>
    </row>
    <row r="19" spans="13:13" s="191" customFormat="1">
      <c r="M19" s="198"/>
    </row>
    <row r="20" spans="13:13" s="191" customFormat="1">
      <c r="M20" s="198"/>
    </row>
    <row r="21" spans="13:13" s="191" customFormat="1">
      <c r="M21" s="198"/>
    </row>
    <row r="22" spans="13:13" s="191" customFormat="1">
      <c r="M22" s="198"/>
    </row>
    <row r="23" spans="13:13" s="191" customFormat="1">
      <c r="M23" s="198"/>
    </row>
    <row r="24" spans="13:13" s="191" customFormat="1">
      <c r="M24" s="198"/>
    </row>
    <row r="25" spans="13:13" s="191" customFormat="1">
      <c r="M25" s="198"/>
    </row>
    <row r="26" spans="13:13" s="191" customFormat="1">
      <c r="M26" s="198"/>
    </row>
    <row r="27" spans="13:13" s="191" customFormat="1">
      <c r="M27" s="198"/>
    </row>
    <row r="28" spans="13:13" s="191" customFormat="1">
      <c r="M28" s="198"/>
    </row>
    <row r="29" spans="13:13" s="191" customFormat="1">
      <c r="M29" s="198"/>
    </row>
    <row r="30" spans="13:13" s="191" customFormat="1">
      <c r="M30" s="198"/>
    </row>
    <row r="31" spans="13:13" s="191" customFormat="1">
      <c r="M31" s="198"/>
    </row>
    <row r="32" spans="13:13" s="191" customFormat="1">
      <c r="M32" s="198"/>
    </row>
    <row r="33" spans="13:13" s="191" customFormat="1">
      <c r="M33" s="198"/>
    </row>
    <row r="34" spans="13:13" s="191" customFormat="1">
      <c r="M34" s="198"/>
    </row>
    <row r="35" spans="13:13" s="191" customFormat="1">
      <c r="M35" s="198"/>
    </row>
    <row r="36" spans="13:13" s="191" customFormat="1">
      <c r="M36" s="198"/>
    </row>
    <row r="37" spans="13:13" s="191" customFormat="1">
      <c r="M37" s="198"/>
    </row>
    <row r="38" spans="13:13" s="191" customFormat="1">
      <c r="M38" s="198"/>
    </row>
    <row r="39" spans="13:13" s="191" customFormat="1">
      <c r="M39" s="198"/>
    </row>
    <row r="40" spans="13:13" s="191" customFormat="1">
      <c r="M40" s="198"/>
    </row>
    <row r="41" spans="13:13" s="191" customFormat="1">
      <c r="M41" s="198"/>
    </row>
    <row r="42" spans="13:13" s="191" customFormat="1">
      <c r="M42" s="198"/>
    </row>
    <row r="43" spans="13:13" s="191" customFormat="1">
      <c r="M43" s="198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topLeftCell="A10" zoomScaleNormal="100" zoomScaleSheetLayoutView="100" workbookViewId="0">
      <selection activeCell="G20" sqref="G20"/>
    </sheetView>
  </sheetViews>
  <sheetFormatPr defaultColWidth="9.140625" defaultRowHeight="22.5"/>
  <cols>
    <col min="1" max="1" width="26.140625" style="200" bestFit="1" customWidth="1"/>
    <col min="2" max="2" width="1" style="200" customWidth="1"/>
    <col min="3" max="3" width="31" style="200" bestFit="1" customWidth="1"/>
    <col min="4" max="4" width="1" style="200" customWidth="1"/>
    <col min="5" max="5" width="32.5703125" style="200" bestFit="1" customWidth="1"/>
    <col min="6" max="6" width="1" style="200" customWidth="1"/>
    <col min="7" max="7" width="10" style="202" customWidth="1"/>
    <col min="8" max="8" width="1" style="200" customWidth="1"/>
    <col min="9" max="9" width="32.5703125" style="200" bestFit="1" customWidth="1"/>
    <col min="10" max="10" width="1" style="200" customWidth="1"/>
    <col min="11" max="11" width="10.28515625" style="202" customWidth="1"/>
    <col min="12" max="12" width="1" style="200" customWidth="1"/>
    <col min="13" max="13" width="9.140625" style="200" customWidth="1"/>
    <col min="14" max="16384" width="9.140625" style="200"/>
  </cols>
  <sheetData>
    <row r="2" spans="1:16" ht="24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6" ht="24">
      <c r="A3" s="199" t="str">
        <f>'سرمایه‌گذاری در اوراق بهادار '!A3:Q3</f>
        <v>صورت وضعیت درآمدها</v>
      </c>
      <c r="B3" s="199" t="s">
        <v>29</v>
      </c>
      <c r="C3" s="199" t="s">
        <v>29</v>
      </c>
      <c r="D3" s="199" t="s">
        <v>29</v>
      </c>
      <c r="E3" s="199" t="s">
        <v>29</v>
      </c>
      <c r="F3" s="199" t="s">
        <v>29</v>
      </c>
      <c r="G3" s="199"/>
      <c r="H3" s="199"/>
      <c r="I3" s="199"/>
      <c r="J3" s="199"/>
      <c r="K3" s="199"/>
      <c r="L3" s="199"/>
      <c r="M3" s="199"/>
    </row>
    <row r="4" spans="1:16" ht="26.25">
      <c r="A4" s="95" t="str">
        <f>'سرمایه‌گذاری در اوراق بهادار '!A4:Q4</f>
        <v>برای ماه منتهی به 1402/07/30</v>
      </c>
      <c r="B4" s="95" t="s">
        <v>95</v>
      </c>
      <c r="C4" s="95" t="s">
        <v>2</v>
      </c>
      <c r="D4" s="95" t="s">
        <v>2</v>
      </c>
      <c r="E4" s="95" t="s">
        <v>2</v>
      </c>
      <c r="F4" s="95" t="s">
        <v>2</v>
      </c>
      <c r="G4" s="95"/>
      <c r="H4" s="95"/>
      <c r="I4" s="95"/>
      <c r="J4" s="95"/>
      <c r="K4" s="95"/>
      <c r="L4" s="95"/>
      <c r="M4" s="95"/>
      <c r="N4" s="93"/>
    </row>
    <row r="5" spans="1:16" ht="24">
      <c r="B5" s="201"/>
      <c r="C5" s="201"/>
      <c r="D5" s="201"/>
      <c r="E5" s="201"/>
      <c r="F5" s="201"/>
      <c r="G5" s="201"/>
      <c r="H5" s="201"/>
      <c r="I5" s="201"/>
    </row>
    <row r="6" spans="1:16" ht="28.5">
      <c r="A6" s="203" t="s">
        <v>81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6" ht="28.5">
      <c r="A7" s="204"/>
      <c r="B7" s="204"/>
      <c r="C7" s="204"/>
      <c r="D7" s="204"/>
      <c r="E7" s="204"/>
      <c r="F7" s="204"/>
      <c r="G7" s="205"/>
      <c r="H7" s="204"/>
      <c r="I7" s="204"/>
      <c r="J7" s="204"/>
      <c r="K7" s="205"/>
      <c r="L7" s="204"/>
    </row>
    <row r="8" spans="1:16" ht="24.75" thickBot="1">
      <c r="A8" s="206" t="s">
        <v>53</v>
      </c>
      <c r="B8" s="206" t="s">
        <v>53</v>
      </c>
      <c r="C8" s="206" t="s">
        <v>53</v>
      </c>
      <c r="E8" s="206" t="str">
        <f>'درآمد ناشی از فروش '!C7</f>
        <v>طی مهر ماه</v>
      </c>
      <c r="F8" s="206" t="s">
        <v>31</v>
      </c>
      <c r="G8" s="206" t="s">
        <v>31</v>
      </c>
      <c r="I8" s="206" t="str">
        <f>'درآمد ناشی از فروش '!K7</f>
        <v>از ابتدای سال مالی تا پایان مهر ماه</v>
      </c>
      <c r="J8" s="206" t="s">
        <v>32</v>
      </c>
      <c r="K8" s="206" t="s">
        <v>32</v>
      </c>
    </row>
    <row r="9" spans="1:16" ht="48" thickBot="1">
      <c r="A9" s="207" t="s">
        <v>54</v>
      </c>
      <c r="C9" s="207" t="s">
        <v>19</v>
      </c>
      <c r="E9" s="207" t="s">
        <v>55</v>
      </c>
      <c r="G9" s="208" t="s">
        <v>56</v>
      </c>
      <c r="I9" s="207" t="s">
        <v>55</v>
      </c>
      <c r="K9" s="208" t="s">
        <v>56</v>
      </c>
    </row>
    <row r="10" spans="1:16" ht="24.75">
      <c r="A10" s="109" t="s">
        <v>26</v>
      </c>
      <c r="B10" s="109"/>
      <c r="C10" s="109" t="s">
        <v>27</v>
      </c>
      <c r="D10" s="109"/>
      <c r="E10" s="109">
        <v>0</v>
      </c>
      <c r="F10" s="209"/>
      <c r="G10" s="24">
        <f>E10/$E$15</f>
        <v>0</v>
      </c>
      <c r="H10" s="209"/>
      <c r="I10" s="109">
        <v>15437</v>
      </c>
      <c r="J10" s="209"/>
      <c r="K10" s="24">
        <f>I10/$I$15</f>
        <v>7.636220129011459E-6</v>
      </c>
      <c r="M10" s="210"/>
      <c r="N10" s="211"/>
      <c r="O10" s="210"/>
      <c r="P10" s="211"/>
    </row>
    <row r="11" spans="1:16" ht="24.75">
      <c r="A11" s="109" t="s">
        <v>63</v>
      </c>
      <c r="B11" s="109"/>
      <c r="C11" s="109" t="s">
        <v>64</v>
      </c>
      <c r="D11" s="109"/>
      <c r="E11" s="109">
        <v>105510314</v>
      </c>
      <c r="F11" s="209"/>
      <c r="G11" s="24">
        <f t="shared" ref="G11:G14" si="0">E11/$E$15</f>
        <v>0.96027627114338709</v>
      </c>
      <c r="H11" s="209"/>
      <c r="I11" s="109">
        <v>2007851019</v>
      </c>
      <c r="J11" s="209"/>
      <c r="K11" s="24">
        <f t="shared" ref="K11:K14" si="1">I11/$I$15</f>
        <v>0.99322357759564472</v>
      </c>
      <c r="M11" s="210"/>
      <c r="N11" s="211"/>
      <c r="O11" s="210"/>
      <c r="P11" s="211"/>
    </row>
    <row r="12" spans="1:16" ht="24.75">
      <c r="A12" s="109" t="s">
        <v>102</v>
      </c>
      <c r="B12" s="109"/>
      <c r="C12" s="109" t="s">
        <v>103</v>
      </c>
      <c r="D12" s="109"/>
      <c r="E12" s="109">
        <v>4353939</v>
      </c>
      <c r="F12" s="209"/>
      <c r="G12" s="24">
        <f t="shared" si="0"/>
        <v>3.9626309023265423E-2</v>
      </c>
      <c r="H12" s="209"/>
      <c r="I12" s="109">
        <v>13617872</v>
      </c>
      <c r="J12" s="209"/>
      <c r="K12" s="24">
        <f t="shared" si="1"/>
        <v>6.7363521591437148E-3</v>
      </c>
      <c r="M12" s="210"/>
      <c r="N12" s="211"/>
      <c r="O12" s="210"/>
      <c r="P12" s="211"/>
    </row>
    <row r="13" spans="1:16" ht="24.75">
      <c r="A13" s="109" t="s">
        <v>113</v>
      </c>
      <c r="B13" s="109"/>
      <c r="C13" s="109" t="s">
        <v>114</v>
      </c>
      <c r="D13" s="109"/>
      <c r="E13" s="109">
        <v>6105</v>
      </c>
      <c r="F13" s="209"/>
      <c r="G13" s="24">
        <f t="shared" si="0"/>
        <v>5.5563161676595698E-5</v>
      </c>
      <c r="H13" s="209"/>
      <c r="I13" s="109">
        <v>32403</v>
      </c>
      <c r="J13" s="209"/>
      <c r="K13" s="24">
        <f t="shared" si="1"/>
        <v>1.6028790622553493E-5</v>
      </c>
      <c r="M13" s="210"/>
      <c r="N13" s="211"/>
      <c r="O13" s="210"/>
      <c r="P13" s="211"/>
    </row>
    <row r="14" spans="1:16" ht="24.75">
      <c r="A14" s="109" t="s">
        <v>116</v>
      </c>
      <c r="B14" s="109"/>
      <c r="C14" s="109" t="s">
        <v>117</v>
      </c>
      <c r="D14" s="109"/>
      <c r="E14" s="109">
        <v>4599</v>
      </c>
      <c r="F14" s="209"/>
      <c r="G14" s="24">
        <f t="shared" si="0"/>
        <v>4.1856671670870371E-5</v>
      </c>
      <c r="H14" s="209"/>
      <c r="I14" s="109">
        <v>33164</v>
      </c>
      <c r="J14" s="209"/>
      <c r="K14" s="24">
        <f t="shared" si="1"/>
        <v>1.6405234459968648E-5</v>
      </c>
      <c r="M14" s="210"/>
      <c r="N14" s="211"/>
      <c r="O14" s="210"/>
      <c r="P14" s="211"/>
    </row>
    <row r="15" spans="1:16" s="93" customFormat="1" ht="36.75" customHeight="1" thickBot="1">
      <c r="E15" s="212">
        <f>SUM(E10:E14)</f>
        <v>109874957</v>
      </c>
      <c r="F15" s="209">
        <f t="shared" ref="F15:L15" si="2">SUM(F10:F12)</f>
        <v>0</v>
      </c>
      <c r="G15" s="25">
        <f>SUM(G10:G14)</f>
        <v>1</v>
      </c>
      <c r="H15" s="209">
        <f t="shared" si="2"/>
        <v>0</v>
      </c>
      <c r="I15" s="212">
        <f>SUM(I10:I14)</f>
        <v>2021549895</v>
      </c>
      <c r="J15" s="209">
        <f t="shared" si="2"/>
        <v>0</v>
      </c>
      <c r="K15" s="25">
        <f>SUM(K10:K14)</f>
        <v>1</v>
      </c>
      <c r="L15" s="93">
        <f t="shared" si="2"/>
        <v>0</v>
      </c>
      <c r="M15" s="108"/>
    </row>
    <row r="16" spans="1:16" ht="23.25" thickTop="1">
      <c r="E16" s="213"/>
      <c r="I16" s="213"/>
      <c r="M16" s="214"/>
    </row>
    <row r="17" spans="5:13">
      <c r="E17" s="213"/>
      <c r="I17" s="213"/>
      <c r="M17" s="214"/>
    </row>
    <row r="18" spans="5:13">
      <c r="E18" s="213"/>
      <c r="I18" s="213"/>
      <c r="M18" s="214"/>
    </row>
    <row r="19" spans="5:13">
      <c r="M19" s="214"/>
    </row>
    <row r="20" spans="5:13">
      <c r="M20" s="214"/>
    </row>
    <row r="21" spans="5:13">
      <c r="M21" s="214"/>
    </row>
    <row r="22" spans="5:13">
      <c r="M22" s="214"/>
    </row>
    <row r="23" spans="5:13">
      <c r="M23" s="214"/>
    </row>
    <row r="24" spans="5:13">
      <c r="M24" s="214"/>
    </row>
    <row r="25" spans="5:13">
      <c r="M25" s="214"/>
    </row>
    <row r="26" spans="5:13">
      <c r="M26" s="214"/>
    </row>
    <row r="27" spans="5:13">
      <c r="M27" s="214"/>
    </row>
    <row r="28" spans="5:13">
      <c r="M28" s="214"/>
    </row>
    <row r="29" spans="5:13">
      <c r="M29" s="214"/>
    </row>
    <row r="30" spans="5:13">
      <c r="M30" s="214"/>
    </row>
    <row r="31" spans="5:13">
      <c r="M31" s="214"/>
    </row>
    <row r="32" spans="5:13">
      <c r="M32" s="214"/>
    </row>
    <row r="33" spans="13:13">
      <c r="M33" s="214"/>
    </row>
    <row r="34" spans="13:13">
      <c r="M34" s="214"/>
    </row>
    <row r="35" spans="13:13">
      <c r="M35" s="214"/>
    </row>
    <row r="36" spans="13:13">
      <c r="M36" s="214"/>
    </row>
    <row r="37" spans="13:13">
      <c r="M37" s="214"/>
    </row>
    <row r="38" spans="13:13">
      <c r="M38" s="214"/>
    </row>
    <row r="39" spans="13:13">
      <c r="M39" s="214"/>
    </row>
    <row r="40" spans="13:13">
      <c r="M40" s="214"/>
    </row>
    <row r="41" spans="13:13">
      <c r="M41" s="214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tabSelected="1" view="pageBreakPreview" zoomScaleNormal="100" zoomScaleSheetLayoutView="100" workbookViewId="0">
      <selection activeCell="L6" sqref="L6"/>
    </sheetView>
  </sheetViews>
  <sheetFormatPr defaultColWidth="12.140625" defaultRowHeight="22.5"/>
  <cols>
    <col min="1" max="1" width="42.42578125" style="200" bestFit="1" customWidth="1"/>
    <col min="2" max="2" width="2.5703125" style="200" customWidth="1"/>
    <col min="3" max="3" width="19" style="200" bestFit="1" customWidth="1"/>
    <col min="4" max="4" width="0.7109375" style="200" customWidth="1"/>
    <col min="5" max="5" width="43.7109375" style="200" customWidth="1"/>
    <col min="6" max="6" width="12.140625" style="200"/>
    <col min="7" max="7" width="14" style="200" bestFit="1" customWidth="1"/>
    <col min="8" max="16384" width="12.140625" style="200"/>
  </cols>
  <sheetData>
    <row r="2" spans="1:13" ht="24">
      <c r="A2" s="199" t="s">
        <v>67</v>
      </c>
      <c r="B2" s="199"/>
      <c r="C2" s="199"/>
      <c r="D2" s="199"/>
      <c r="E2" s="199"/>
    </row>
    <row r="3" spans="1:13" ht="24">
      <c r="A3" s="199" t="s">
        <v>29</v>
      </c>
      <c r="B3" s="199" t="s">
        <v>29</v>
      </c>
      <c r="C3" s="199" t="s">
        <v>29</v>
      </c>
      <c r="D3" s="199" t="s">
        <v>29</v>
      </c>
      <c r="E3" s="199"/>
    </row>
    <row r="4" spans="1:13" ht="24">
      <c r="A4" s="199" t="str">
        <f>'درآمد سپرده بانکی '!A4:M4</f>
        <v>برای ماه منتهی به 1402/07/30</v>
      </c>
      <c r="B4" s="199" t="s">
        <v>2</v>
      </c>
      <c r="C4" s="199" t="s">
        <v>2</v>
      </c>
      <c r="D4" s="199" t="s">
        <v>2</v>
      </c>
      <c r="E4" s="199"/>
    </row>
    <row r="5" spans="1:13" ht="24">
      <c r="A5" s="201"/>
      <c r="B5" s="201"/>
      <c r="C5" s="201"/>
      <c r="D5" s="201"/>
      <c r="E5" s="201"/>
    </row>
    <row r="6" spans="1:13" ht="28.5">
      <c r="A6" s="203" t="s">
        <v>83</v>
      </c>
      <c r="B6" s="203"/>
      <c r="C6" s="203"/>
      <c r="D6" s="203"/>
      <c r="E6" s="203"/>
    </row>
    <row r="7" spans="1:13" ht="28.5">
      <c r="A7" s="204"/>
      <c r="B7" s="204"/>
      <c r="C7" s="204"/>
      <c r="D7" s="204"/>
      <c r="E7" s="204"/>
    </row>
    <row r="8" spans="1:13" ht="24.75" thickBot="1">
      <c r="A8" s="199" t="s">
        <v>57</v>
      </c>
      <c r="C8" s="215" t="str">
        <f>'درآمد ناشی از فروش '!C7</f>
        <v>طی مهر ماه</v>
      </c>
      <c r="E8" s="216" t="str">
        <f>'درآمد ناشی از فروش '!K7</f>
        <v>از ابتدای سال مالی تا پایان مهر ماه</v>
      </c>
      <c r="G8" s="106"/>
    </row>
    <row r="9" spans="1:13" ht="24.75" thickBot="1">
      <c r="A9" s="206" t="s">
        <v>57</v>
      </c>
      <c r="C9" s="215" t="s">
        <v>22</v>
      </c>
      <c r="E9" s="215" t="s">
        <v>22</v>
      </c>
      <c r="G9" s="106"/>
    </row>
    <row r="10" spans="1:13" ht="24">
      <c r="A10" s="217" t="s">
        <v>66</v>
      </c>
      <c r="C10" s="210">
        <v>522345774</v>
      </c>
      <c r="E10" s="210">
        <v>3303057389</v>
      </c>
      <c r="F10" s="106"/>
      <c r="G10" s="210"/>
      <c r="H10" s="106"/>
      <c r="K10" s="210"/>
    </row>
    <row r="11" spans="1:13" ht="24">
      <c r="A11" s="217" t="s">
        <v>101</v>
      </c>
      <c r="C11" s="210">
        <v>12274271</v>
      </c>
      <c r="E11" s="210">
        <v>868167199</v>
      </c>
      <c r="F11" s="106"/>
      <c r="G11" s="210"/>
      <c r="H11" s="210"/>
      <c r="I11" s="210"/>
      <c r="J11" s="210"/>
      <c r="K11" s="210"/>
    </row>
    <row r="12" spans="1:13" ht="27" thickBot="1">
      <c r="A12" s="217" t="s">
        <v>38</v>
      </c>
      <c r="C12" s="218">
        <f>SUM(C10:C11)</f>
        <v>534620045</v>
      </c>
      <c r="D12" s="93"/>
      <c r="E12" s="219">
        <f>SUM(E10:E11)</f>
        <v>4171224588</v>
      </c>
    </row>
    <row r="13" spans="1:13" ht="23.25" thickTop="1">
      <c r="M13" s="214"/>
    </row>
    <row r="14" spans="1:13">
      <c r="C14" s="210"/>
      <c r="E14" s="210"/>
      <c r="M14" s="214"/>
    </row>
    <row r="15" spans="1:13">
      <c r="C15" s="106"/>
      <c r="E15" s="213"/>
      <c r="M15" s="214"/>
    </row>
    <row r="16" spans="1:13">
      <c r="C16" s="106"/>
      <c r="E16" s="210"/>
      <c r="M16" s="214"/>
    </row>
    <row r="17" spans="3:13">
      <c r="C17" s="210"/>
      <c r="E17" s="210"/>
      <c r="M17" s="214"/>
    </row>
    <row r="18" spans="3:13">
      <c r="E18" s="210"/>
      <c r="M18" s="214"/>
    </row>
    <row r="19" spans="3:13">
      <c r="M19" s="214"/>
    </row>
    <row r="20" spans="3:13">
      <c r="M20" s="214"/>
    </row>
    <row r="21" spans="3:13">
      <c r="M21" s="214"/>
    </row>
    <row r="22" spans="3:13">
      <c r="M22" s="214"/>
    </row>
    <row r="23" spans="3:13">
      <c r="M23" s="214"/>
    </row>
    <row r="24" spans="3:13">
      <c r="M24" s="214"/>
    </row>
    <row r="25" spans="3:13">
      <c r="M25" s="214"/>
    </row>
    <row r="26" spans="3:13">
      <c r="M26" s="214"/>
    </row>
    <row r="27" spans="3:13">
      <c r="M27" s="214"/>
    </row>
    <row r="28" spans="3:13">
      <c r="M28" s="214"/>
    </row>
    <row r="29" spans="3:13">
      <c r="M29" s="214"/>
    </row>
    <row r="30" spans="3:13">
      <c r="M30" s="214"/>
    </row>
    <row r="31" spans="3:13">
      <c r="M31" s="214"/>
    </row>
    <row r="32" spans="3:13">
      <c r="M32" s="214"/>
    </row>
    <row r="33" spans="13:13">
      <c r="M33" s="214"/>
    </row>
    <row r="34" spans="13:13">
      <c r="M34" s="214"/>
    </row>
    <row r="35" spans="13:13">
      <c r="M35" s="214"/>
    </row>
    <row r="36" spans="13:13">
      <c r="M36" s="214"/>
    </row>
    <row r="37" spans="13:13">
      <c r="M37" s="214"/>
    </row>
    <row r="38" spans="13:13">
      <c r="M38" s="214"/>
    </row>
    <row r="39" spans="13:13">
      <c r="M39" s="214"/>
    </row>
    <row r="40" spans="13:13">
      <c r="M40" s="214"/>
    </row>
    <row r="41" spans="13:13">
      <c r="M41" s="214"/>
    </row>
    <row r="42" spans="13:13">
      <c r="M42" s="214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50"/>
  <sheetViews>
    <sheetView rightToLeft="1" view="pageBreakPreview" topLeftCell="D4" zoomScale="55" zoomScaleNormal="60" zoomScaleSheetLayoutView="55" workbookViewId="0">
      <selection activeCell="AA6" sqref="AA6"/>
    </sheetView>
  </sheetViews>
  <sheetFormatPr defaultColWidth="9.140625" defaultRowHeight="36.75"/>
  <cols>
    <col min="1" max="1" width="51.7109375" style="60" customWidth="1"/>
    <col min="2" max="2" width="1" style="60" customWidth="1"/>
    <col min="3" max="3" width="23.7109375" style="90" bestFit="1" customWidth="1"/>
    <col min="4" max="4" width="1" style="60" customWidth="1"/>
    <col min="5" max="5" width="33" style="60" bestFit="1" customWidth="1"/>
    <col min="6" max="6" width="0.7109375" style="60" customWidth="1"/>
    <col min="7" max="7" width="34.7109375" style="60" bestFit="1" customWidth="1"/>
    <col min="8" max="8" width="1.140625" style="60" customWidth="1"/>
    <col min="9" max="9" width="22.7109375" style="90" bestFit="1" customWidth="1"/>
    <col min="10" max="10" width="1.42578125" style="60" customWidth="1"/>
    <col min="11" max="11" width="33.42578125" style="60" customWidth="1"/>
    <col min="12" max="12" width="0.7109375" style="60" customWidth="1"/>
    <col min="13" max="13" width="22.5703125" style="90" bestFit="1" customWidth="1"/>
    <col min="14" max="14" width="0.85546875" style="60" customWidth="1"/>
    <col min="15" max="15" width="29.140625" style="60" bestFit="1" customWidth="1"/>
    <col min="16" max="16" width="1" style="60" customWidth="1"/>
    <col min="17" max="17" width="22.5703125" style="90" bestFit="1" customWidth="1"/>
    <col min="18" max="18" width="1" style="60" customWidth="1"/>
    <col min="19" max="19" width="18.140625" style="60" bestFit="1" customWidth="1"/>
    <col min="20" max="20" width="1" style="60" customWidth="1"/>
    <col min="21" max="21" width="28.7109375" style="60" customWidth="1"/>
    <col min="22" max="22" width="0.85546875" style="60" customWidth="1"/>
    <col min="23" max="23" width="29.85546875" style="60" customWidth="1"/>
    <col min="24" max="24" width="1" style="60" customWidth="1"/>
    <col min="25" max="25" width="19.5703125" style="90" customWidth="1"/>
    <col min="26" max="26" width="1.85546875" style="60" customWidth="1"/>
    <col min="27" max="27" width="46.140625" style="61" bestFit="1" customWidth="1"/>
    <col min="28" max="28" width="29.5703125" style="60" bestFit="1" customWidth="1"/>
    <col min="29" max="29" width="23.42578125" style="60" bestFit="1" customWidth="1"/>
    <col min="30" max="30" width="9.140625" style="60" customWidth="1"/>
    <col min="31" max="31" width="19.42578125" style="60" bestFit="1" customWidth="1"/>
    <col min="32" max="32" width="9.140625" style="60"/>
    <col min="33" max="33" width="27.28515625" style="60" bestFit="1" customWidth="1"/>
    <col min="34" max="16384" width="9.140625" style="60"/>
  </cols>
  <sheetData>
    <row r="2" spans="1:33" ht="47.25" customHeight="1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33" ht="47.25" customHeight="1">
      <c r="A3" s="59" t="s">
        <v>92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33" ht="47.25" customHeight="1">
      <c r="A4" s="59" t="s">
        <v>166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33" ht="47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33" s="65" customFormat="1" ht="47.25" customHeight="1">
      <c r="A6" s="63" t="s">
        <v>68</v>
      </c>
      <c r="B6" s="63"/>
      <c r="C6" s="64"/>
      <c r="D6" s="63"/>
      <c r="E6" s="63"/>
      <c r="F6" s="63"/>
      <c r="G6" s="63"/>
      <c r="H6" s="63"/>
      <c r="I6" s="64"/>
      <c r="J6" s="63"/>
      <c r="K6" s="63"/>
      <c r="L6" s="63"/>
      <c r="M6" s="64"/>
      <c r="N6" s="63"/>
      <c r="O6" s="63"/>
      <c r="P6" s="63"/>
      <c r="Q6" s="64"/>
      <c r="R6" s="63"/>
      <c r="S6" s="63"/>
      <c r="T6" s="63"/>
      <c r="U6" s="63"/>
      <c r="V6" s="63"/>
      <c r="W6" s="63"/>
      <c r="Y6" s="66"/>
      <c r="AA6" s="67"/>
    </row>
    <row r="7" spans="1:33" s="65" customFormat="1" ht="47.25" customHeight="1">
      <c r="A7" s="63" t="s">
        <v>69</v>
      </c>
      <c r="B7" s="63"/>
      <c r="C7" s="64"/>
      <c r="D7" s="63"/>
      <c r="E7" s="63"/>
      <c r="F7" s="63"/>
      <c r="G7" s="63"/>
      <c r="H7" s="63"/>
      <c r="I7" s="64"/>
      <c r="J7" s="63"/>
      <c r="K7" s="63"/>
      <c r="L7" s="63"/>
      <c r="M7" s="64"/>
      <c r="N7" s="63"/>
      <c r="O7" s="63"/>
      <c r="P7" s="63"/>
      <c r="Q7" s="64"/>
      <c r="R7" s="63"/>
      <c r="S7" s="63"/>
      <c r="T7" s="63"/>
      <c r="U7" s="63"/>
      <c r="V7" s="63"/>
      <c r="W7" s="63"/>
      <c r="Y7" s="66"/>
      <c r="AA7" s="67"/>
    </row>
    <row r="9" spans="1:33" ht="40.5" customHeight="1">
      <c r="A9" s="68" t="s">
        <v>3</v>
      </c>
      <c r="C9" s="69" t="s">
        <v>172</v>
      </c>
      <c r="D9" s="69" t="s">
        <v>97</v>
      </c>
      <c r="E9" s="69" t="s">
        <v>97</v>
      </c>
      <c r="F9" s="69" t="s">
        <v>97</v>
      </c>
      <c r="G9" s="69" t="s">
        <v>97</v>
      </c>
      <c r="I9" s="69" t="s">
        <v>4</v>
      </c>
      <c r="J9" s="69" t="s">
        <v>4</v>
      </c>
      <c r="K9" s="69" t="s">
        <v>4</v>
      </c>
      <c r="L9" s="69" t="s">
        <v>4</v>
      </c>
      <c r="M9" s="69" t="s">
        <v>4</v>
      </c>
      <c r="N9" s="69" t="s">
        <v>4</v>
      </c>
      <c r="O9" s="69" t="s">
        <v>4</v>
      </c>
      <c r="Q9" s="69" t="s">
        <v>167</v>
      </c>
      <c r="R9" s="69" t="s">
        <v>98</v>
      </c>
      <c r="S9" s="69" t="s">
        <v>98</v>
      </c>
      <c r="T9" s="69" t="s">
        <v>98</v>
      </c>
      <c r="U9" s="69" t="s">
        <v>98</v>
      </c>
      <c r="V9" s="69" t="s">
        <v>98</v>
      </c>
      <c r="W9" s="69" t="s">
        <v>98</v>
      </c>
      <c r="X9" s="69" t="s">
        <v>98</v>
      </c>
      <c r="Y9" s="69" t="s">
        <v>98</v>
      </c>
    </row>
    <row r="10" spans="1:33" ht="33.75" customHeight="1">
      <c r="A10" s="68" t="s">
        <v>3</v>
      </c>
      <c r="C10" s="70" t="s">
        <v>6</v>
      </c>
      <c r="E10" s="70" t="s">
        <v>7</v>
      </c>
      <c r="G10" s="70" t="s">
        <v>8</v>
      </c>
      <c r="I10" s="68" t="s">
        <v>9</v>
      </c>
      <c r="J10" s="68" t="s">
        <v>9</v>
      </c>
      <c r="K10" s="68" t="s">
        <v>9</v>
      </c>
      <c r="M10" s="68" t="s">
        <v>10</v>
      </c>
      <c r="N10" s="68" t="s">
        <v>10</v>
      </c>
      <c r="O10" s="68" t="s">
        <v>10</v>
      </c>
      <c r="Q10" s="70" t="s">
        <v>6</v>
      </c>
      <c r="S10" s="70" t="s">
        <v>11</v>
      </c>
      <c r="U10" s="70" t="s">
        <v>7</v>
      </c>
      <c r="V10" s="70"/>
      <c r="W10" s="70" t="s">
        <v>8</v>
      </c>
      <c r="Y10" s="71" t="s">
        <v>12</v>
      </c>
    </row>
    <row r="11" spans="1:33" ht="60.75" customHeight="1">
      <c r="A11" s="68" t="s">
        <v>3</v>
      </c>
      <c r="C11" s="69" t="s">
        <v>6</v>
      </c>
      <c r="E11" s="69" t="s">
        <v>7</v>
      </c>
      <c r="G11" s="69" t="s">
        <v>8</v>
      </c>
      <c r="I11" s="72" t="s">
        <v>6</v>
      </c>
      <c r="K11" s="72" t="s">
        <v>7</v>
      </c>
      <c r="M11" s="72" t="s">
        <v>6</v>
      </c>
      <c r="O11" s="72" t="s">
        <v>13</v>
      </c>
      <c r="Q11" s="69" t="s">
        <v>6</v>
      </c>
      <c r="S11" s="69" t="s">
        <v>11</v>
      </c>
      <c r="U11" s="69" t="s">
        <v>7</v>
      </c>
      <c r="V11" s="69"/>
      <c r="W11" s="69"/>
      <c r="Y11" s="73" t="s">
        <v>12</v>
      </c>
      <c r="AA11" s="40">
        <f>'جمع درآمدها'!J6</f>
        <v>4033008175182</v>
      </c>
      <c r="AB11" s="74" t="s">
        <v>106</v>
      </c>
    </row>
    <row r="12" spans="1:33" ht="41.25" customHeight="1">
      <c r="A12" s="75" t="s">
        <v>99</v>
      </c>
      <c r="B12" s="76"/>
      <c r="C12" s="77">
        <v>81428571</v>
      </c>
      <c r="D12" s="77"/>
      <c r="E12" s="77">
        <v>269200527018</v>
      </c>
      <c r="F12" s="77"/>
      <c r="G12" s="77">
        <v>314467715844.90698</v>
      </c>
      <c r="H12" s="77"/>
      <c r="I12" s="77">
        <v>0</v>
      </c>
      <c r="J12" s="77"/>
      <c r="K12" s="77">
        <v>0</v>
      </c>
      <c r="L12" s="77"/>
      <c r="M12" s="77">
        <v>0</v>
      </c>
      <c r="N12" s="77"/>
      <c r="O12" s="77">
        <v>0</v>
      </c>
      <c r="P12" s="77"/>
      <c r="Q12" s="77">
        <v>81428571</v>
      </c>
      <c r="R12" s="77"/>
      <c r="S12" s="77">
        <v>3921</v>
      </c>
      <c r="T12" s="77"/>
      <c r="U12" s="77">
        <v>269200527018</v>
      </c>
      <c r="V12" s="77"/>
      <c r="W12" s="77">
        <v>317381702400.99902</v>
      </c>
      <c r="Y12" s="78">
        <f>W12/$AA$11</f>
        <v>7.8696022575425684E-2</v>
      </c>
      <c r="AA12" s="79"/>
      <c r="AB12" s="79"/>
      <c r="AC12" s="80"/>
      <c r="AD12" s="81"/>
      <c r="AE12" s="82"/>
      <c r="AF12" s="83"/>
      <c r="AG12" s="83"/>
    </row>
    <row r="13" spans="1:33" ht="41.25" customHeight="1">
      <c r="A13" s="75" t="s">
        <v>90</v>
      </c>
      <c r="B13" s="76"/>
      <c r="C13" s="77">
        <v>20000000</v>
      </c>
      <c r="D13" s="77"/>
      <c r="E13" s="77">
        <v>68819426911</v>
      </c>
      <c r="F13" s="77"/>
      <c r="G13" s="77">
        <v>90239859000</v>
      </c>
      <c r="H13" s="77"/>
      <c r="I13" s="77">
        <v>0</v>
      </c>
      <c r="J13" s="77"/>
      <c r="K13" s="77">
        <v>0</v>
      </c>
      <c r="L13" s="77"/>
      <c r="M13" s="77">
        <v>0</v>
      </c>
      <c r="N13" s="77"/>
      <c r="O13" s="77">
        <v>0</v>
      </c>
      <c r="P13" s="77"/>
      <c r="Q13" s="77">
        <v>20000000</v>
      </c>
      <c r="R13" s="77"/>
      <c r="S13" s="77">
        <v>4412</v>
      </c>
      <c r="T13" s="77"/>
      <c r="U13" s="80">
        <v>68819426911</v>
      </c>
      <c r="V13" s="77"/>
      <c r="W13" s="77">
        <v>87714972000</v>
      </c>
      <c r="Y13" s="78">
        <f t="shared" ref="Y13:Y38" si="0">W13/$AA$11</f>
        <v>2.1749267095408659E-2</v>
      </c>
      <c r="AA13" s="79"/>
      <c r="AB13" s="79"/>
      <c r="AC13" s="80"/>
      <c r="AD13" s="81"/>
      <c r="AE13" s="82"/>
      <c r="AF13" s="83"/>
      <c r="AG13" s="83"/>
    </row>
    <row r="14" spans="1:33" ht="41.25" customHeight="1">
      <c r="A14" s="75" t="s">
        <v>112</v>
      </c>
      <c r="B14" s="76"/>
      <c r="C14" s="77">
        <v>20000001</v>
      </c>
      <c r="D14" s="77"/>
      <c r="E14" s="77">
        <v>166017270949</v>
      </c>
      <c r="F14" s="77"/>
      <c r="G14" s="77">
        <v>171771848588.59201</v>
      </c>
      <c r="H14" s="77"/>
      <c r="I14" s="77">
        <v>0</v>
      </c>
      <c r="J14" s="77"/>
      <c r="K14" s="77">
        <v>0</v>
      </c>
      <c r="L14" s="77"/>
      <c r="M14" s="77">
        <v>0</v>
      </c>
      <c r="N14" s="77"/>
      <c r="O14" s="77">
        <v>0</v>
      </c>
      <c r="P14" s="77"/>
      <c r="Q14" s="77">
        <v>20000001</v>
      </c>
      <c r="R14" s="77"/>
      <c r="S14" s="77">
        <v>8340</v>
      </c>
      <c r="T14" s="77"/>
      <c r="U14" s="77">
        <v>166017270949</v>
      </c>
      <c r="V14" s="77"/>
      <c r="W14" s="77">
        <v>165807548290.37701</v>
      </c>
      <c r="Y14" s="78">
        <f t="shared" si="0"/>
        <v>4.1112623899626617E-2</v>
      </c>
      <c r="AA14" s="79"/>
      <c r="AB14" s="79"/>
      <c r="AC14" s="80"/>
      <c r="AD14" s="81"/>
      <c r="AE14" s="82"/>
      <c r="AF14" s="83"/>
      <c r="AG14" s="83"/>
    </row>
    <row r="15" spans="1:33" ht="41.25" customHeight="1">
      <c r="A15" s="75" t="s">
        <v>108</v>
      </c>
      <c r="B15" s="76"/>
      <c r="C15" s="77">
        <v>5600000</v>
      </c>
      <c r="D15" s="77"/>
      <c r="E15" s="77">
        <v>49081712257</v>
      </c>
      <c r="F15" s="77"/>
      <c r="G15" s="77">
        <v>66132158400</v>
      </c>
      <c r="H15" s="77"/>
      <c r="I15" s="77">
        <v>0</v>
      </c>
      <c r="J15" s="77"/>
      <c r="K15" s="77">
        <v>0</v>
      </c>
      <c r="L15" s="77"/>
      <c r="M15" s="77">
        <v>0</v>
      </c>
      <c r="N15" s="77"/>
      <c r="O15" s="77">
        <v>0</v>
      </c>
      <c r="P15" s="77"/>
      <c r="Q15" s="77">
        <v>5600000</v>
      </c>
      <c r="R15" s="77"/>
      <c r="S15" s="77">
        <v>10700</v>
      </c>
      <c r="T15" s="77"/>
      <c r="U15" s="80">
        <v>49081712257</v>
      </c>
      <c r="V15" s="77"/>
      <c r="W15" s="77">
        <v>59563476000</v>
      </c>
      <c r="Y15" s="78">
        <f t="shared" si="0"/>
        <v>1.4768994609665537E-2</v>
      </c>
      <c r="AA15" s="79"/>
      <c r="AB15" s="79"/>
      <c r="AC15" s="80"/>
      <c r="AD15" s="81"/>
      <c r="AE15" s="82"/>
      <c r="AF15" s="83"/>
      <c r="AG15" s="83"/>
    </row>
    <row r="16" spans="1:33" ht="41.25" customHeight="1">
      <c r="A16" s="75" t="s">
        <v>148</v>
      </c>
      <c r="B16" s="76"/>
      <c r="C16" s="77">
        <v>800000</v>
      </c>
      <c r="D16" s="77"/>
      <c r="E16" s="77">
        <v>36336035394</v>
      </c>
      <c r="F16" s="77"/>
      <c r="G16" s="77">
        <v>36262944000</v>
      </c>
      <c r="H16" s="77"/>
      <c r="I16" s="77">
        <v>633642</v>
      </c>
      <c r="J16" s="77"/>
      <c r="K16" s="77">
        <v>27691009671</v>
      </c>
      <c r="L16" s="77"/>
      <c r="M16" s="77">
        <v>0</v>
      </c>
      <c r="N16" s="77"/>
      <c r="O16" s="77">
        <v>0</v>
      </c>
      <c r="P16" s="77"/>
      <c r="Q16" s="77">
        <v>1433642</v>
      </c>
      <c r="R16" s="77"/>
      <c r="S16" s="77">
        <v>43950</v>
      </c>
      <c r="T16" s="77"/>
      <c r="U16" s="77">
        <v>64027045065</v>
      </c>
      <c r="V16" s="77"/>
      <c r="W16" s="77">
        <v>62633664932.894997</v>
      </c>
      <c r="Y16" s="78">
        <f t="shared" si="0"/>
        <v>1.5530259848795989E-2</v>
      </c>
      <c r="AA16" s="79"/>
      <c r="AB16" s="79"/>
      <c r="AC16" s="80"/>
      <c r="AD16" s="81"/>
      <c r="AE16" s="82"/>
      <c r="AF16" s="83"/>
      <c r="AG16" s="83"/>
    </row>
    <row r="17" spans="1:33" ht="41.25" customHeight="1">
      <c r="A17" s="75" t="s">
        <v>85</v>
      </c>
      <c r="B17" s="76"/>
      <c r="C17" s="77">
        <v>1800000</v>
      </c>
      <c r="D17" s="77"/>
      <c r="E17" s="77">
        <v>46751435777</v>
      </c>
      <c r="F17" s="77"/>
      <c r="G17" s="77">
        <v>45555323400</v>
      </c>
      <c r="H17" s="77"/>
      <c r="I17" s="77">
        <v>0</v>
      </c>
      <c r="J17" s="77"/>
      <c r="K17" s="77">
        <v>0</v>
      </c>
      <c r="L17" s="77"/>
      <c r="M17" s="77">
        <v>0</v>
      </c>
      <c r="N17" s="77"/>
      <c r="O17" s="77">
        <v>0</v>
      </c>
      <c r="P17" s="77"/>
      <c r="Q17" s="77">
        <v>1800000</v>
      </c>
      <c r="R17" s="77"/>
      <c r="S17" s="77">
        <v>23040</v>
      </c>
      <c r="T17" s="77"/>
      <c r="U17" s="80">
        <v>46751435777</v>
      </c>
      <c r="V17" s="77"/>
      <c r="W17" s="77">
        <v>41225241600</v>
      </c>
      <c r="Y17" s="78">
        <f t="shared" si="0"/>
        <v>1.022195835200349E-2</v>
      </c>
      <c r="AA17" s="79"/>
      <c r="AB17" s="79"/>
      <c r="AC17" s="80"/>
      <c r="AD17" s="81"/>
      <c r="AE17" s="82"/>
      <c r="AF17" s="83"/>
      <c r="AG17" s="83"/>
    </row>
    <row r="18" spans="1:33" ht="41.25" customHeight="1">
      <c r="A18" s="75" t="s">
        <v>91</v>
      </c>
      <c r="B18" s="76"/>
      <c r="C18" s="77">
        <v>2600000</v>
      </c>
      <c r="D18" s="77"/>
      <c r="E18" s="77">
        <v>31836205668</v>
      </c>
      <c r="F18" s="77"/>
      <c r="G18" s="77">
        <v>48511628100</v>
      </c>
      <c r="H18" s="77"/>
      <c r="I18" s="77">
        <v>0</v>
      </c>
      <c r="J18" s="77"/>
      <c r="K18" s="77">
        <v>0</v>
      </c>
      <c r="L18" s="77"/>
      <c r="M18" s="77">
        <v>0</v>
      </c>
      <c r="N18" s="77"/>
      <c r="O18" s="77">
        <v>0</v>
      </c>
      <c r="P18" s="77"/>
      <c r="Q18" s="77">
        <v>2600000</v>
      </c>
      <c r="R18" s="77"/>
      <c r="S18" s="77">
        <v>16170</v>
      </c>
      <c r="T18" s="77"/>
      <c r="U18" s="80">
        <v>31836205668</v>
      </c>
      <c r="V18" s="77"/>
      <c r="W18" s="77">
        <v>41791850100</v>
      </c>
      <c r="Y18" s="78">
        <f t="shared" si="0"/>
        <v>1.0362451124491964E-2</v>
      </c>
      <c r="AA18" s="79"/>
      <c r="AB18" s="79"/>
      <c r="AC18" s="80"/>
      <c r="AD18" s="81"/>
      <c r="AE18" s="82"/>
      <c r="AF18" s="83"/>
      <c r="AG18" s="83"/>
    </row>
    <row r="19" spans="1:33" ht="41.25" customHeight="1">
      <c r="A19" s="75" t="s">
        <v>107</v>
      </c>
      <c r="B19" s="76"/>
      <c r="C19" s="77">
        <v>7700000</v>
      </c>
      <c r="D19" s="77"/>
      <c r="E19" s="77">
        <v>191029034339</v>
      </c>
      <c r="F19" s="77"/>
      <c r="G19" s="77">
        <v>184465858500</v>
      </c>
      <c r="H19" s="77"/>
      <c r="I19" s="77">
        <v>0</v>
      </c>
      <c r="J19" s="77"/>
      <c r="K19" s="77">
        <v>0</v>
      </c>
      <c r="L19" s="77"/>
      <c r="M19" s="77">
        <v>-800000</v>
      </c>
      <c r="N19" s="77"/>
      <c r="O19" s="77">
        <v>17978056673</v>
      </c>
      <c r="P19" s="77"/>
      <c r="Q19" s="77">
        <v>6900000</v>
      </c>
      <c r="R19" s="77"/>
      <c r="S19" s="77">
        <v>22850</v>
      </c>
      <c r="T19" s="77"/>
      <c r="U19" s="80">
        <v>171181861940</v>
      </c>
      <c r="V19" s="77"/>
      <c r="W19" s="77">
        <v>156726893250</v>
      </c>
      <c r="Y19" s="78">
        <f t="shared" si="0"/>
        <v>3.8861040305956558E-2</v>
      </c>
      <c r="AA19" s="79"/>
      <c r="AB19" s="79"/>
      <c r="AC19" s="80"/>
      <c r="AD19" s="81"/>
      <c r="AE19" s="82"/>
      <c r="AF19" s="83"/>
      <c r="AG19" s="83"/>
    </row>
    <row r="20" spans="1:33" ht="41.25" customHeight="1">
      <c r="A20" s="75" t="s">
        <v>115</v>
      </c>
      <c r="B20" s="76"/>
      <c r="C20" s="77">
        <v>100000</v>
      </c>
      <c r="D20" s="77"/>
      <c r="E20" s="77">
        <v>2081733412</v>
      </c>
      <c r="F20" s="77"/>
      <c r="G20" s="77">
        <v>2887715250</v>
      </c>
      <c r="H20" s="77"/>
      <c r="I20" s="77">
        <v>0</v>
      </c>
      <c r="J20" s="77"/>
      <c r="K20" s="77">
        <v>0</v>
      </c>
      <c r="L20" s="77"/>
      <c r="M20" s="77">
        <v>0</v>
      </c>
      <c r="N20" s="77"/>
      <c r="O20" s="77">
        <v>0</v>
      </c>
      <c r="P20" s="77"/>
      <c r="Q20" s="77">
        <v>100000</v>
      </c>
      <c r="R20" s="77"/>
      <c r="S20" s="77">
        <v>29050</v>
      </c>
      <c r="T20" s="77"/>
      <c r="U20" s="80">
        <v>2081733412</v>
      </c>
      <c r="V20" s="77"/>
      <c r="W20" s="77">
        <v>2887715250</v>
      </c>
      <c r="Y20" s="78">
        <f t="shared" si="0"/>
        <v>7.1602018259476607E-4</v>
      </c>
      <c r="AA20" s="79"/>
      <c r="AB20" s="79"/>
      <c r="AC20" s="80"/>
      <c r="AD20" s="81"/>
      <c r="AE20" s="82"/>
      <c r="AF20" s="83"/>
      <c r="AG20" s="83"/>
    </row>
    <row r="21" spans="1:33" ht="41.25" customHeight="1">
      <c r="A21" s="75" t="s">
        <v>126</v>
      </c>
      <c r="B21" s="76"/>
      <c r="C21" s="77">
        <v>200000</v>
      </c>
      <c r="D21" s="77"/>
      <c r="E21" s="77">
        <v>2248938898</v>
      </c>
      <c r="F21" s="77"/>
      <c r="G21" s="77">
        <v>3532853700</v>
      </c>
      <c r="H21" s="77"/>
      <c r="I21" s="77">
        <v>0</v>
      </c>
      <c r="J21" s="77"/>
      <c r="K21" s="77">
        <v>0</v>
      </c>
      <c r="L21" s="77"/>
      <c r="M21" s="77">
        <v>0</v>
      </c>
      <c r="N21" s="77"/>
      <c r="O21" s="77">
        <v>0</v>
      </c>
      <c r="P21" s="77"/>
      <c r="Q21" s="77">
        <v>200000</v>
      </c>
      <c r="R21" s="77"/>
      <c r="S21" s="77">
        <v>13730</v>
      </c>
      <c r="T21" s="77"/>
      <c r="U21" s="77">
        <v>2248938898</v>
      </c>
      <c r="V21" s="77"/>
      <c r="W21" s="77">
        <v>2729661300</v>
      </c>
      <c r="Y21" s="78">
        <f t="shared" si="0"/>
        <v>6.7683009342692864E-4</v>
      </c>
      <c r="AA21" s="79"/>
      <c r="AB21" s="79"/>
      <c r="AC21" s="80"/>
      <c r="AD21" s="81"/>
      <c r="AE21" s="82"/>
      <c r="AF21" s="83"/>
      <c r="AG21" s="83"/>
    </row>
    <row r="22" spans="1:33" ht="41.25" customHeight="1">
      <c r="A22" s="75" t="s">
        <v>124</v>
      </c>
      <c r="B22" s="76"/>
      <c r="C22" s="77">
        <v>73727</v>
      </c>
      <c r="D22" s="77"/>
      <c r="E22" s="77">
        <v>3523023565</v>
      </c>
      <c r="F22" s="77"/>
      <c r="G22" s="77">
        <v>3862294693.2449999</v>
      </c>
      <c r="H22" s="77"/>
      <c r="I22" s="77">
        <v>0</v>
      </c>
      <c r="J22" s="77"/>
      <c r="K22" s="77">
        <v>0</v>
      </c>
      <c r="L22" s="77"/>
      <c r="M22" s="77">
        <v>-73727</v>
      </c>
      <c r="N22" s="77"/>
      <c r="O22" s="77">
        <v>3775748260</v>
      </c>
      <c r="P22" s="77"/>
      <c r="Q22" s="77">
        <v>0</v>
      </c>
      <c r="R22" s="77"/>
      <c r="S22" s="77">
        <v>0</v>
      </c>
      <c r="T22" s="77"/>
      <c r="U22" s="77">
        <v>0</v>
      </c>
      <c r="V22" s="77"/>
      <c r="W22" s="77">
        <v>0</v>
      </c>
      <c r="Y22" s="78">
        <f t="shared" si="0"/>
        <v>0</v>
      </c>
      <c r="AA22" s="79"/>
      <c r="AB22" s="79"/>
      <c r="AC22" s="80"/>
      <c r="AD22" s="81"/>
      <c r="AE22" s="82"/>
      <c r="AF22" s="83"/>
      <c r="AG22" s="83"/>
    </row>
    <row r="23" spans="1:33" ht="41.25" customHeight="1">
      <c r="A23" s="75" t="s">
        <v>122</v>
      </c>
      <c r="B23" s="76"/>
      <c r="C23" s="77">
        <v>676723</v>
      </c>
      <c r="D23" s="77"/>
      <c r="E23" s="77">
        <v>38197014981</v>
      </c>
      <c r="F23" s="77"/>
      <c r="G23" s="77">
        <v>31293841093.938</v>
      </c>
      <c r="H23" s="77"/>
      <c r="I23" s="77">
        <v>0</v>
      </c>
      <c r="J23" s="77"/>
      <c r="K23" s="77">
        <v>0</v>
      </c>
      <c r="L23" s="77"/>
      <c r="M23" s="77">
        <v>-664538</v>
      </c>
      <c r="N23" s="77"/>
      <c r="O23" s="77">
        <v>29167236952</v>
      </c>
      <c r="P23" s="77"/>
      <c r="Q23" s="77">
        <v>12185</v>
      </c>
      <c r="R23" s="77"/>
      <c r="S23" s="77">
        <v>43900</v>
      </c>
      <c r="T23" s="77"/>
      <c r="U23" s="77">
        <v>687771259</v>
      </c>
      <c r="V23" s="77"/>
      <c r="W23" s="77">
        <v>531738717.07499999</v>
      </c>
      <c r="Y23" s="78">
        <f t="shared" si="0"/>
        <v>1.3184667473454945E-4</v>
      </c>
      <c r="AA23" s="79"/>
      <c r="AB23" s="79"/>
      <c r="AC23" s="80"/>
      <c r="AD23" s="81"/>
      <c r="AE23" s="82"/>
      <c r="AF23" s="83"/>
      <c r="AG23" s="83"/>
    </row>
    <row r="24" spans="1:33" ht="41.25" customHeight="1">
      <c r="A24" s="75" t="s">
        <v>123</v>
      </c>
      <c r="B24" s="76"/>
      <c r="C24" s="77">
        <v>8500000</v>
      </c>
      <c r="D24" s="77"/>
      <c r="E24" s="77">
        <v>262992039941</v>
      </c>
      <c r="F24" s="77"/>
      <c r="G24" s="77">
        <v>245793773250</v>
      </c>
      <c r="H24" s="77"/>
      <c r="I24" s="77">
        <v>0</v>
      </c>
      <c r="J24" s="77"/>
      <c r="K24" s="77">
        <v>0</v>
      </c>
      <c r="L24" s="77"/>
      <c r="M24" s="77">
        <v>-300000</v>
      </c>
      <c r="N24" s="77"/>
      <c r="O24" s="77">
        <v>8797356073</v>
      </c>
      <c r="P24" s="77"/>
      <c r="Q24" s="77">
        <v>8200000</v>
      </c>
      <c r="R24" s="77"/>
      <c r="S24" s="77">
        <v>30050</v>
      </c>
      <c r="T24" s="77"/>
      <c r="U24" s="77">
        <v>253709967941</v>
      </c>
      <c r="V24" s="77"/>
      <c r="W24" s="77">
        <v>244943860500</v>
      </c>
      <c r="Y24" s="78">
        <f t="shared" si="0"/>
        <v>6.0734779068219037E-2</v>
      </c>
      <c r="AA24" s="79"/>
      <c r="AB24" s="79"/>
      <c r="AC24" s="80"/>
      <c r="AD24" s="81"/>
      <c r="AE24" s="82"/>
      <c r="AF24" s="83"/>
      <c r="AG24" s="83"/>
    </row>
    <row r="25" spans="1:33" ht="41.25" customHeight="1">
      <c r="A25" s="75" t="s">
        <v>111</v>
      </c>
      <c r="B25" s="76"/>
      <c r="C25" s="77">
        <v>149904762</v>
      </c>
      <c r="D25" s="77"/>
      <c r="E25" s="77">
        <v>180084733125</v>
      </c>
      <c r="F25" s="77"/>
      <c r="G25" s="77">
        <v>196249895353.254</v>
      </c>
      <c r="H25" s="77"/>
      <c r="I25" s="77">
        <v>20095238</v>
      </c>
      <c r="J25" s="77"/>
      <c r="K25" s="77">
        <v>26048814321</v>
      </c>
      <c r="L25" s="77"/>
      <c r="M25" s="77">
        <v>0</v>
      </c>
      <c r="N25" s="77"/>
      <c r="O25" s="77">
        <v>0</v>
      </c>
      <c r="P25" s="77"/>
      <c r="Q25" s="77">
        <v>170000000</v>
      </c>
      <c r="R25" s="77"/>
      <c r="S25" s="77">
        <v>1131</v>
      </c>
      <c r="T25" s="77"/>
      <c r="U25" s="77">
        <v>206133547446</v>
      </c>
      <c r="V25" s="77"/>
      <c r="W25" s="77">
        <v>191125993500</v>
      </c>
      <c r="Y25" s="78">
        <f t="shared" si="0"/>
        <v>4.7390430467296275E-2</v>
      </c>
      <c r="AA25" s="79"/>
      <c r="AB25" s="79"/>
      <c r="AC25" s="80"/>
      <c r="AD25" s="81"/>
      <c r="AE25" s="82"/>
      <c r="AF25" s="83"/>
      <c r="AG25" s="83"/>
    </row>
    <row r="26" spans="1:33" ht="41.25" customHeight="1">
      <c r="A26" s="75" t="s">
        <v>86</v>
      </c>
      <c r="B26" s="76"/>
      <c r="C26" s="77">
        <v>2800000</v>
      </c>
      <c r="D26" s="77"/>
      <c r="E26" s="77">
        <v>61533641523</v>
      </c>
      <c r="F26" s="77"/>
      <c r="G26" s="77">
        <v>85448538000</v>
      </c>
      <c r="H26" s="77"/>
      <c r="I26" s="77">
        <v>0</v>
      </c>
      <c r="J26" s="77"/>
      <c r="K26" s="77">
        <v>0</v>
      </c>
      <c r="L26" s="77"/>
      <c r="M26" s="77">
        <v>-100000</v>
      </c>
      <c r="N26" s="77"/>
      <c r="O26" s="77">
        <v>3033964269</v>
      </c>
      <c r="P26" s="77"/>
      <c r="Q26" s="77">
        <v>2700000</v>
      </c>
      <c r="R26" s="77"/>
      <c r="S26" s="77">
        <v>29450</v>
      </c>
      <c r="T26" s="77"/>
      <c r="U26" s="77">
        <v>59336011468</v>
      </c>
      <c r="V26" s="77"/>
      <c r="W26" s="77">
        <v>79041885750</v>
      </c>
      <c r="Y26" s="78">
        <f t="shared" si="0"/>
        <v>1.9598741762142109E-2</v>
      </c>
      <c r="AA26" s="79"/>
      <c r="AB26" s="79"/>
      <c r="AC26" s="80"/>
      <c r="AD26" s="81"/>
      <c r="AE26" s="82"/>
      <c r="AF26" s="83"/>
      <c r="AG26" s="83"/>
    </row>
    <row r="27" spans="1:33" ht="41.25" customHeight="1">
      <c r="A27" s="75" t="s">
        <v>127</v>
      </c>
      <c r="B27" s="76"/>
      <c r="C27" s="77">
        <v>72000000</v>
      </c>
      <c r="D27" s="77"/>
      <c r="E27" s="77">
        <v>260612188046</v>
      </c>
      <c r="F27" s="77"/>
      <c r="G27" s="77">
        <v>234039132000</v>
      </c>
      <c r="H27" s="77"/>
      <c r="I27" s="77">
        <v>2200000</v>
      </c>
      <c r="J27" s="77"/>
      <c r="K27" s="77">
        <v>6929486147</v>
      </c>
      <c r="L27" s="77"/>
      <c r="M27" s="77">
        <v>0</v>
      </c>
      <c r="N27" s="77"/>
      <c r="O27" s="77">
        <v>0</v>
      </c>
      <c r="P27" s="77"/>
      <c r="Q27" s="77">
        <v>74200000</v>
      </c>
      <c r="R27" s="77"/>
      <c r="S27" s="77">
        <v>3070</v>
      </c>
      <c r="T27" s="77"/>
      <c r="U27" s="77">
        <v>267541674193</v>
      </c>
      <c r="V27" s="77"/>
      <c r="W27" s="77">
        <v>226438625700</v>
      </c>
      <c r="Y27" s="78">
        <f t="shared" si="0"/>
        <v>5.6146334414455129E-2</v>
      </c>
      <c r="AA27" s="79"/>
      <c r="AB27" s="79"/>
      <c r="AC27" s="80"/>
      <c r="AD27" s="81"/>
      <c r="AE27" s="82"/>
      <c r="AF27" s="83"/>
      <c r="AG27" s="83"/>
    </row>
    <row r="28" spans="1:33" ht="41.25" customHeight="1">
      <c r="A28" s="75" t="s">
        <v>120</v>
      </c>
      <c r="B28" s="76"/>
      <c r="C28" s="77">
        <v>5000000</v>
      </c>
      <c r="D28" s="77"/>
      <c r="E28" s="77">
        <v>83841363686</v>
      </c>
      <c r="F28" s="77"/>
      <c r="G28" s="77">
        <v>78579652500</v>
      </c>
      <c r="H28" s="77"/>
      <c r="I28" s="77">
        <v>0</v>
      </c>
      <c r="J28" s="77"/>
      <c r="K28" s="77">
        <v>0</v>
      </c>
      <c r="L28" s="77"/>
      <c r="M28" s="77">
        <v>0</v>
      </c>
      <c r="N28" s="77"/>
      <c r="O28" s="77">
        <v>0</v>
      </c>
      <c r="P28" s="77"/>
      <c r="Q28" s="77">
        <v>5000000</v>
      </c>
      <c r="R28" s="77"/>
      <c r="S28" s="77">
        <v>15470</v>
      </c>
      <c r="T28" s="77"/>
      <c r="U28" s="80">
        <v>83841363686</v>
      </c>
      <c r="V28" s="77"/>
      <c r="W28" s="77">
        <v>76889767500</v>
      </c>
      <c r="Y28" s="78">
        <f t="shared" si="0"/>
        <v>1.9065115705234132E-2</v>
      </c>
      <c r="AA28" s="79"/>
      <c r="AB28" s="79"/>
      <c r="AC28" s="80"/>
      <c r="AD28" s="81"/>
      <c r="AE28" s="82"/>
      <c r="AF28" s="83"/>
      <c r="AG28" s="83"/>
    </row>
    <row r="29" spans="1:33" ht="41.25" customHeight="1">
      <c r="A29" s="75" t="s">
        <v>87</v>
      </c>
      <c r="B29" s="76"/>
      <c r="C29" s="77">
        <v>11000000</v>
      </c>
      <c r="D29" s="77"/>
      <c r="E29" s="77">
        <v>193333954557</v>
      </c>
      <c r="F29" s="77"/>
      <c r="G29" s="77">
        <v>228094713000</v>
      </c>
      <c r="H29" s="77"/>
      <c r="I29" s="77">
        <v>0</v>
      </c>
      <c r="J29" s="77"/>
      <c r="K29" s="77">
        <v>0</v>
      </c>
      <c r="L29" s="77"/>
      <c r="M29" s="77">
        <v>0</v>
      </c>
      <c r="N29" s="77"/>
      <c r="O29" s="77">
        <v>0</v>
      </c>
      <c r="P29" s="77"/>
      <c r="Q29" s="77">
        <v>11000000</v>
      </c>
      <c r="R29" s="77"/>
      <c r="S29" s="77">
        <v>20460</v>
      </c>
      <c r="T29" s="77"/>
      <c r="U29" s="80">
        <v>193333954557</v>
      </c>
      <c r="V29" s="77"/>
      <c r="W29" s="77">
        <v>223720893000</v>
      </c>
      <c r="Y29" s="78">
        <f t="shared" si="0"/>
        <v>5.5472462063606905E-2</v>
      </c>
      <c r="AA29" s="79"/>
      <c r="AB29" s="79"/>
      <c r="AC29" s="80"/>
      <c r="AD29" s="81"/>
      <c r="AE29" s="82"/>
      <c r="AF29" s="83"/>
      <c r="AG29" s="83"/>
    </row>
    <row r="30" spans="1:33" ht="41.25" customHeight="1">
      <c r="A30" s="75" t="s">
        <v>88</v>
      </c>
      <c r="B30" s="76"/>
      <c r="C30" s="77">
        <v>6400000</v>
      </c>
      <c r="D30" s="77"/>
      <c r="E30" s="77">
        <v>123366716417</v>
      </c>
      <c r="F30" s="77"/>
      <c r="G30" s="77">
        <v>296592710400</v>
      </c>
      <c r="H30" s="77"/>
      <c r="I30" s="77">
        <v>0</v>
      </c>
      <c r="J30" s="77"/>
      <c r="K30" s="77">
        <v>0</v>
      </c>
      <c r="L30" s="77"/>
      <c r="M30" s="77">
        <v>0</v>
      </c>
      <c r="N30" s="77"/>
      <c r="O30" s="77">
        <v>0</v>
      </c>
      <c r="P30" s="77"/>
      <c r="Q30" s="77">
        <v>6400000</v>
      </c>
      <c r="R30" s="77"/>
      <c r="S30" s="77">
        <v>41680</v>
      </c>
      <c r="T30" s="77"/>
      <c r="U30" s="80">
        <v>123366716417</v>
      </c>
      <c r="V30" s="77"/>
      <c r="W30" s="77">
        <v>265164825600</v>
      </c>
      <c r="Y30" s="78">
        <f t="shared" si="0"/>
        <v>6.5748645696219979E-2</v>
      </c>
      <c r="AA30" s="79"/>
      <c r="AB30" s="79"/>
      <c r="AC30" s="80"/>
      <c r="AD30" s="81"/>
      <c r="AE30" s="82"/>
      <c r="AF30" s="83"/>
      <c r="AG30" s="83"/>
    </row>
    <row r="31" spans="1:33" ht="41.25" customHeight="1">
      <c r="A31" s="75" t="s">
        <v>96</v>
      </c>
      <c r="B31" s="76"/>
      <c r="C31" s="77">
        <v>2300000</v>
      </c>
      <c r="D31" s="77"/>
      <c r="E31" s="77">
        <v>46481202280</v>
      </c>
      <c r="F31" s="77"/>
      <c r="G31" s="77">
        <v>78832141200</v>
      </c>
      <c r="H31" s="77"/>
      <c r="I31" s="77">
        <v>0</v>
      </c>
      <c r="J31" s="77"/>
      <c r="K31" s="77">
        <v>0</v>
      </c>
      <c r="L31" s="77"/>
      <c r="M31" s="77">
        <v>0</v>
      </c>
      <c r="N31" s="77"/>
      <c r="O31" s="77">
        <v>0</v>
      </c>
      <c r="P31" s="77"/>
      <c r="Q31" s="77">
        <v>2300000</v>
      </c>
      <c r="R31" s="77"/>
      <c r="S31" s="77">
        <v>32040</v>
      </c>
      <c r="T31" s="77"/>
      <c r="U31" s="80">
        <v>46481202280</v>
      </c>
      <c r="V31" s="77"/>
      <c r="W31" s="77">
        <v>73253532600</v>
      </c>
      <c r="Y31" s="78">
        <f t="shared" si="0"/>
        <v>1.8163497175825646E-2</v>
      </c>
      <c r="AA31" s="79"/>
      <c r="AB31" s="79"/>
      <c r="AC31" s="80"/>
      <c r="AD31" s="81"/>
      <c r="AE31" s="82"/>
      <c r="AF31" s="83"/>
      <c r="AG31" s="83"/>
    </row>
    <row r="32" spans="1:33" ht="41.25" customHeight="1">
      <c r="A32" s="75" t="s">
        <v>125</v>
      </c>
      <c r="B32" s="76"/>
      <c r="C32" s="77">
        <v>2850000</v>
      </c>
      <c r="D32" s="77"/>
      <c r="E32" s="77">
        <v>91404937076</v>
      </c>
      <c r="F32" s="77"/>
      <c r="G32" s="77">
        <v>81988249950</v>
      </c>
      <c r="H32" s="77"/>
      <c r="I32" s="77">
        <v>350000</v>
      </c>
      <c r="J32" s="77"/>
      <c r="K32" s="77">
        <v>9661431354</v>
      </c>
      <c r="L32" s="77"/>
      <c r="M32" s="77">
        <v>0</v>
      </c>
      <c r="N32" s="77"/>
      <c r="O32" s="77">
        <v>0</v>
      </c>
      <c r="P32" s="77"/>
      <c r="Q32" s="77">
        <v>3200000</v>
      </c>
      <c r="R32" s="77"/>
      <c r="S32" s="77">
        <v>27430</v>
      </c>
      <c r="T32" s="77"/>
      <c r="U32" s="80">
        <v>101066368430</v>
      </c>
      <c r="V32" s="77"/>
      <c r="W32" s="77">
        <v>87253732800</v>
      </c>
      <c r="Y32" s="78">
        <f t="shared" si="0"/>
        <v>2.1634901049032079E-2</v>
      </c>
      <c r="AA32" s="79"/>
      <c r="AB32" s="79"/>
      <c r="AC32" s="80"/>
      <c r="AD32" s="81"/>
      <c r="AE32" s="82"/>
      <c r="AF32" s="83"/>
      <c r="AG32" s="83"/>
    </row>
    <row r="33" spans="1:33" ht="41.25" customHeight="1">
      <c r="A33" s="75" t="s">
        <v>109</v>
      </c>
      <c r="B33" s="76"/>
      <c r="C33" s="77">
        <v>6100000</v>
      </c>
      <c r="D33" s="77"/>
      <c r="E33" s="77">
        <v>148594678806</v>
      </c>
      <c r="F33" s="77"/>
      <c r="G33" s="77">
        <v>299971486350</v>
      </c>
      <c r="H33" s="77"/>
      <c r="I33" s="77">
        <v>0</v>
      </c>
      <c r="J33" s="77"/>
      <c r="K33" s="77">
        <v>0</v>
      </c>
      <c r="L33" s="77"/>
      <c r="M33" s="77">
        <v>0</v>
      </c>
      <c r="N33" s="77"/>
      <c r="O33" s="77">
        <v>0</v>
      </c>
      <c r="P33" s="77"/>
      <c r="Q33" s="77">
        <v>6100000</v>
      </c>
      <c r="R33" s="77"/>
      <c r="S33" s="77">
        <v>44060</v>
      </c>
      <c r="T33" s="77"/>
      <c r="U33" s="77">
        <v>148594678806</v>
      </c>
      <c r="V33" s="77"/>
      <c r="W33" s="77">
        <v>267166842300</v>
      </c>
      <c r="Y33" s="78">
        <f t="shared" si="0"/>
        <v>6.6245053492345926E-2</v>
      </c>
      <c r="AA33" s="79"/>
      <c r="AB33" s="79"/>
      <c r="AC33" s="80"/>
      <c r="AD33" s="81"/>
      <c r="AE33" s="82"/>
      <c r="AF33" s="83"/>
      <c r="AG33" s="83"/>
    </row>
    <row r="34" spans="1:33" ht="41.25" customHeight="1">
      <c r="A34" s="75" t="s">
        <v>110</v>
      </c>
      <c r="B34" s="76"/>
      <c r="C34" s="77">
        <v>21450000</v>
      </c>
      <c r="D34" s="77"/>
      <c r="E34" s="77">
        <v>411708850119</v>
      </c>
      <c r="F34" s="77"/>
      <c r="G34" s="77">
        <v>522824573700</v>
      </c>
      <c r="H34" s="77"/>
      <c r="I34" s="77">
        <v>930758</v>
      </c>
      <c r="J34" s="77"/>
      <c r="K34" s="77">
        <v>21859274586</v>
      </c>
      <c r="L34" s="77"/>
      <c r="M34" s="77">
        <v>0</v>
      </c>
      <c r="N34" s="77"/>
      <c r="O34" s="77">
        <v>0</v>
      </c>
      <c r="P34" s="77"/>
      <c r="Q34" s="77">
        <v>22380758</v>
      </c>
      <c r="R34" s="77"/>
      <c r="S34" s="77">
        <v>23020</v>
      </c>
      <c r="T34" s="77"/>
      <c r="U34" s="80">
        <v>433568124705</v>
      </c>
      <c r="V34" s="77"/>
      <c r="W34" s="77">
        <v>512139579117.49799</v>
      </c>
      <c r="Y34" s="78">
        <f t="shared" si="0"/>
        <v>0.12698699255534893</v>
      </c>
      <c r="AA34" s="79"/>
      <c r="AB34" s="79"/>
      <c r="AC34" s="80"/>
      <c r="AD34" s="81"/>
      <c r="AE34" s="82"/>
      <c r="AF34" s="83"/>
      <c r="AG34" s="83"/>
    </row>
    <row r="35" spans="1:33" ht="41.25" customHeight="1">
      <c r="A35" s="75" t="s">
        <v>149</v>
      </c>
      <c r="B35" s="76"/>
      <c r="C35" s="77">
        <v>100000</v>
      </c>
      <c r="D35" s="77"/>
      <c r="E35" s="77">
        <v>1924083877</v>
      </c>
      <c r="F35" s="77"/>
      <c r="G35" s="77">
        <v>1890683100</v>
      </c>
      <c r="H35" s="77"/>
      <c r="I35" s="77">
        <v>0</v>
      </c>
      <c r="J35" s="77"/>
      <c r="K35" s="77">
        <v>0</v>
      </c>
      <c r="L35" s="77"/>
      <c r="M35" s="77">
        <v>0</v>
      </c>
      <c r="N35" s="77"/>
      <c r="O35" s="77">
        <v>0</v>
      </c>
      <c r="P35" s="77"/>
      <c r="Q35" s="77">
        <v>100000</v>
      </c>
      <c r="R35" s="77"/>
      <c r="S35" s="77">
        <v>18880</v>
      </c>
      <c r="T35" s="77"/>
      <c r="U35" s="80">
        <v>1924083877</v>
      </c>
      <c r="V35" s="77"/>
      <c r="W35" s="77">
        <v>1876766400</v>
      </c>
      <c r="Y35" s="78">
        <f t="shared" si="0"/>
        <v>4.6535149904954162E-4</v>
      </c>
      <c r="AA35" s="79"/>
      <c r="AB35" s="79"/>
      <c r="AC35" s="80"/>
      <c r="AD35" s="81"/>
      <c r="AE35" s="82"/>
      <c r="AF35" s="83"/>
      <c r="AG35" s="83"/>
    </row>
    <row r="36" spans="1:33" ht="41.25" customHeight="1">
      <c r="A36" s="75" t="s">
        <v>119</v>
      </c>
      <c r="B36" s="76"/>
      <c r="C36" s="77">
        <v>20000000</v>
      </c>
      <c r="D36" s="77"/>
      <c r="E36" s="77">
        <v>103195328028</v>
      </c>
      <c r="F36" s="77"/>
      <c r="G36" s="77">
        <v>111134790000</v>
      </c>
      <c r="H36" s="77"/>
      <c r="I36" s="77">
        <v>0</v>
      </c>
      <c r="J36" s="77"/>
      <c r="K36" s="77">
        <v>0</v>
      </c>
      <c r="L36" s="77"/>
      <c r="M36" s="77">
        <v>0</v>
      </c>
      <c r="N36" s="77"/>
      <c r="O36" s="77">
        <v>0</v>
      </c>
      <c r="P36" s="77"/>
      <c r="Q36" s="77">
        <v>20000000</v>
      </c>
      <c r="R36" s="77"/>
      <c r="S36" s="77">
        <v>5370</v>
      </c>
      <c r="T36" s="77"/>
      <c r="U36" s="77">
        <v>103195328028</v>
      </c>
      <c r="V36" s="77"/>
      <c r="W36" s="77">
        <v>106760970000</v>
      </c>
      <c r="Y36" s="78">
        <f t="shared" si="0"/>
        <v>2.6471796079407188E-2</v>
      </c>
      <c r="AA36" s="79"/>
      <c r="AB36" s="79"/>
      <c r="AC36" s="80"/>
      <c r="AD36" s="81"/>
      <c r="AE36" s="82"/>
      <c r="AF36" s="83"/>
      <c r="AG36" s="83"/>
    </row>
    <row r="37" spans="1:33" ht="41.25" customHeight="1">
      <c r="A37" s="75" t="s">
        <v>89</v>
      </c>
      <c r="B37" s="76"/>
      <c r="C37" s="77">
        <v>21800000</v>
      </c>
      <c r="D37" s="77"/>
      <c r="E37" s="77">
        <v>400521202651</v>
      </c>
      <c r="F37" s="77"/>
      <c r="G37" s="77">
        <v>414769350600</v>
      </c>
      <c r="H37" s="77"/>
      <c r="I37" s="77">
        <v>21800000</v>
      </c>
      <c r="J37" s="77"/>
      <c r="K37" s="77">
        <v>0</v>
      </c>
      <c r="L37" s="77"/>
      <c r="M37" s="77">
        <v>0</v>
      </c>
      <c r="N37" s="77"/>
      <c r="O37" s="77">
        <v>0</v>
      </c>
      <c r="P37" s="77"/>
      <c r="Q37" s="77">
        <v>43600000</v>
      </c>
      <c r="R37" s="77"/>
      <c r="S37" s="77">
        <v>8760</v>
      </c>
      <c r="T37" s="77"/>
      <c r="U37" s="77">
        <v>400521202651</v>
      </c>
      <c r="V37" s="77"/>
      <c r="W37" s="77">
        <v>379663480800</v>
      </c>
      <c r="Y37" s="78">
        <f t="shared" si="0"/>
        <v>9.4139030795013623E-2</v>
      </c>
      <c r="AA37" s="79"/>
      <c r="AB37" s="79"/>
      <c r="AC37" s="80"/>
      <c r="AD37" s="81"/>
      <c r="AE37" s="82"/>
      <c r="AF37" s="83"/>
      <c r="AG37" s="83"/>
    </row>
    <row r="38" spans="1:33" ht="41.25" customHeight="1">
      <c r="A38" s="75" t="s">
        <v>147</v>
      </c>
      <c r="B38" s="76"/>
      <c r="C38" s="77">
        <v>5200000</v>
      </c>
      <c r="D38" s="77"/>
      <c r="E38" s="77">
        <v>138258250780</v>
      </c>
      <c r="F38" s="77"/>
      <c r="G38" s="77">
        <v>135532753200</v>
      </c>
      <c r="H38" s="77"/>
      <c r="I38" s="77">
        <v>200000</v>
      </c>
      <c r="J38" s="77"/>
      <c r="K38" s="77">
        <v>5073146792</v>
      </c>
      <c r="L38" s="77"/>
      <c r="M38" s="77">
        <v>0</v>
      </c>
      <c r="N38" s="77"/>
      <c r="O38" s="77">
        <v>0</v>
      </c>
      <c r="P38" s="77"/>
      <c r="Q38" s="77">
        <v>5400000</v>
      </c>
      <c r="R38" s="77"/>
      <c r="S38" s="77">
        <v>24820</v>
      </c>
      <c r="T38" s="77"/>
      <c r="U38" s="77">
        <v>143331397572</v>
      </c>
      <c r="V38" s="77"/>
      <c r="W38" s="77">
        <v>133230533400</v>
      </c>
      <c r="Y38" s="78">
        <f t="shared" si="0"/>
        <v>3.3035026861552949E-2</v>
      </c>
      <c r="AA38" s="79"/>
      <c r="AB38" s="79"/>
      <c r="AC38" s="80"/>
      <c r="AD38" s="81"/>
      <c r="AE38" s="82"/>
      <c r="AF38" s="83"/>
      <c r="AG38" s="83"/>
    </row>
    <row r="39" spans="1:33" ht="41.25" customHeight="1" thickBot="1">
      <c r="C39" s="84"/>
      <c r="D39" s="85"/>
      <c r="E39" s="86">
        <f>SUM(E12:E38)</f>
        <v>3412975530081</v>
      </c>
      <c r="F39" s="85"/>
      <c r="G39" s="86">
        <f>SUM(G12:G38)</f>
        <v>4010726483173.936</v>
      </c>
      <c r="H39" s="85"/>
      <c r="I39" s="87"/>
      <c r="J39" s="85"/>
      <c r="K39" s="86">
        <f>SUM(K12:K38)</f>
        <v>97263162871</v>
      </c>
      <c r="L39" s="85"/>
      <c r="M39" s="87"/>
      <c r="N39" s="85"/>
      <c r="O39" s="86">
        <f>SUM(O12:O38)</f>
        <v>62752362227</v>
      </c>
      <c r="P39" s="85"/>
      <c r="Q39" s="84"/>
      <c r="T39" s="85"/>
      <c r="U39" s="86">
        <f>SUM(U12:U38)</f>
        <v>3437879551211</v>
      </c>
      <c r="V39" s="85"/>
      <c r="W39" s="86">
        <f>SUM(W12:W38)</f>
        <v>3807665752808.8438</v>
      </c>
      <c r="Y39" s="22">
        <f>SUM(Y12:Y38)</f>
        <v>0.94412547344688025</v>
      </c>
      <c r="AA39" s="88"/>
      <c r="AB39" s="89"/>
    </row>
    <row r="40" spans="1:33" ht="41.25" customHeight="1" thickTop="1">
      <c r="E40" s="91"/>
      <c r="G40" s="91"/>
      <c r="I40" s="87"/>
      <c r="K40" s="89"/>
      <c r="O40" s="89"/>
      <c r="V40" s="91"/>
    </row>
    <row r="41" spans="1:33" ht="41.25" customHeight="1">
      <c r="E41" s="89"/>
      <c r="I41" s="87"/>
      <c r="K41" s="91"/>
      <c r="O41" s="91"/>
      <c r="V41" s="89"/>
    </row>
    <row r="42" spans="1:33">
      <c r="C42" s="84"/>
      <c r="E42" s="77"/>
      <c r="F42" s="77"/>
      <c r="G42" s="77"/>
      <c r="I42" s="84"/>
      <c r="K42" s="89"/>
      <c r="M42" s="84"/>
      <c r="O42" s="89"/>
      <c r="Q42" s="84"/>
      <c r="U42" s="89"/>
      <c r="W42" s="89"/>
    </row>
    <row r="43" spans="1:33">
      <c r="C43" s="84"/>
      <c r="E43" s="39"/>
      <c r="F43" s="39"/>
      <c r="G43" s="39"/>
      <c r="I43" s="87"/>
      <c r="K43" s="89"/>
      <c r="M43" s="87"/>
      <c r="O43" s="89"/>
      <c r="Q43" s="84"/>
      <c r="U43" s="89"/>
      <c r="W43" s="89"/>
    </row>
    <row r="44" spans="1:33">
      <c r="C44" s="84"/>
      <c r="E44" s="92"/>
      <c r="G44" s="92"/>
      <c r="I44" s="84"/>
      <c r="K44" s="89"/>
      <c r="M44" s="84"/>
      <c r="O44" s="89"/>
      <c r="Q44" s="84"/>
      <c r="U44" s="91"/>
      <c r="W44" s="91"/>
    </row>
    <row r="45" spans="1:33">
      <c r="C45" s="84"/>
      <c r="E45" s="83"/>
      <c r="F45" s="83"/>
      <c r="G45" s="83"/>
      <c r="I45" s="84"/>
      <c r="M45" s="87"/>
      <c r="O45" s="89"/>
      <c r="U45" s="91"/>
      <c r="W45" s="91"/>
    </row>
    <row r="46" spans="1:33">
      <c r="C46" s="84"/>
      <c r="D46" s="84"/>
      <c r="E46" s="84"/>
      <c r="F46" s="84"/>
      <c r="G46" s="84"/>
      <c r="K46" s="83"/>
      <c r="M46" s="87"/>
      <c r="O46" s="89"/>
      <c r="U46" s="89"/>
      <c r="W46" s="91"/>
    </row>
    <row r="47" spans="1:33">
      <c r="E47" s="83"/>
      <c r="M47" s="84"/>
      <c r="U47" s="89"/>
    </row>
    <row r="48" spans="1:33">
      <c r="M48" s="84"/>
      <c r="U48" s="89"/>
    </row>
    <row r="49" spans="21:21">
      <c r="U49" s="89"/>
    </row>
    <row r="50" spans="21:21">
      <c r="U50" s="89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8"/>
  <sheetViews>
    <sheetView rightToLeft="1" view="pageBreakPreview" topLeftCell="F7" zoomScale="60" zoomScaleNormal="100" workbookViewId="0">
      <selection activeCell="AA15" sqref="AA15:AA17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0.42578125" style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40">
      <c r="A3" s="53" t="s">
        <v>92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40">
      <c r="A4" s="53" t="s">
        <v>166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6" spans="1:40" ht="40.5">
      <c r="A6" s="41" t="s">
        <v>68</v>
      </c>
    </row>
    <row r="7" spans="1:40" ht="40.5">
      <c r="A7" s="54" t="s">
        <v>153</v>
      </c>
      <c r="B7" s="54"/>
      <c r="C7" s="54"/>
      <c r="D7" s="54"/>
      <c r="E7" s="54"/>
      <c r="F7" s="54"/>
      <c r="G7" s="54"/>
    </row>
    <row r="9" spans="1:40">
      <c r="A9" s="53" t="s">
        <v>172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U9" s="55" t="s">
        <v>4</v>
      </c>
      <c r="V9" s="55"/>
      <c r="W9" s="55"/>
      <c r="X9" s="55"/>
      <c r="Y9" s="55"/>
      <c r="Z9" s="55"/>
      <c r="AA9" s="55"/>
      <c r="AC9" s="55" t="s">
        <v>167</v>
      </c>
      <c r="AD9" s="55"/>
      <c r="AE9" s="55"/>
      <c r="AF9" s="55"/>
      <c r="AG9" s="55"/>
      <c r="AH9" s="55"/>
      <c r="AI9" s="55"/>
      <c r="AJ9" s="55"/>
      <c r="AK9" s="55"/>
    </row>
    <row r="10" spans="1:40" s="36" customFormat="1" ht="101.25">
      <c r="A10" s="42" t="s">
        <v>3</v>
      </c>
      <c r="B10" s="45"/>
      <c r="C10" s="46" t="s">
        <v>154</v>
      </c>
      <c r="D10" s="45"/>
      <c r="E10" s="46" t="s">
        <v>155</v>
      </c>
      <c r="F10" s="45"/>
      <c r="G10" s="46" t="s">
        <v>156</v>
      </c>
      <c r="H10" s="45"/>
      <c r="I10" s="46" t="s">
        <v>157</v>
      </c>
      <c r="J10" s="47"/>
      <c r="K10" s="46" t="s">
        <v>15</v>
      </c>
      <c r="L10" s="45"/>
      <c r="M10" s="46" t="s">
        <v>158</v>
      </c>
      <c r="N10" s="47"/>
      <c r="O10" s="46" t="s">
        <v>6</v>
      </c>
      <c r="P10" s="45"/>
      <c r="Q10" s="46" t="s">
        <v>7</v>
      </c>
      <c r="R10" s="48"/>
      <c r="S10" s="46" t="s">
        <v>8</v>
      </c>
      <c r="T10" s="45"/>
      <c r="U10" s="46" t="s">
        <v>6</v>
      </c>
      <c r="V10" s="42"/>
      <c r="W10" s="46" t="s">
        <v>7</v>
      </c>
      <c r="X10" s="42"/>
      <c r="Y10" s="46" t="s">
        <v>6</v>
      </c>
      <c r="Z10" s="45"/>
      <c r="AA10" s="46" t="s">
        <v>13</v>
      </c>
      <c r="AB10" s="45"/>
      <c r="AC10" s="46" t="s">
        <v>6</v>
      </c>
      <c r="AD10" s="45"/>
      <c r="AE10" s="46" t="s">
        <v>159</v>
      </c>
      <c r="AF10" s="45"/>
      <c r="AG10" s="46" t="s">
        <v>7</v>
      </c>
      <c r="AH10" s="45"/>
      <c r="AI10" s="46" t="s">
        <v>8</v>
      </c>
      <c r="AJ10" s="45"/>
      <c r="AK10" s="46" t="s">
        <v>12</v>
      </c>
      <c r="AM10" s="49">
        <f>'جمع درآمدها'!J6</f>
        <v>4033008175182</v>
      </c>
      <c r="AN10" s="36" t="s">
        <v>106</v>
      </c>
    </row>
    <row r="11" spans="1:40">
      <c r="A11" s="1" t="s">
        <v>145</v>
      </c>
      <c r="C11" s="1" t="s">
        <v>160</v>
      </c>
      <c r="E11" s="1" t="s">
        <v>160</v>
      </c>
      <c r="G11" s="1" t="s">
        <v>161</v>
      </c>
      <c r="I11" s="1" t="s">
        <v>162</v>
      </c>
      <c r="K11" s="1">
        <v>0</v>
      </c>
      <c r="M11" s="1">
        <v>0</v>
      </c>
      <c r="N11" s="33"/>
      <c r="O11" s="33">
        <v>0</v>
      </c>
      <c r="P11" s="33"/>
      <c r="Q11" s="33">
        <v>0</v>
      </c>
      <c r="R11" s="33"/>
      <c r="S11" s="33">
        <v>0</v>
      </c>
      <c r="U11" s="33">
        <v>0</v>
      </c>
      <c r="V11" s="33"/>
      <c r="W11" s="33">
        <v>0</v>
      </c>
      <c r="X11" s="33"/>
      <c r="Y11" s="33">
        <v>0</v>
      </c>
      <c r="Z11" s="33"/>
      <c r="AA11" s="33">
        <v>0</v>
      </c>
      <c r="AB11" s="33"/>
      <c r="AC11" s="33">
        <v>0</v>
      </c>
      <c r="AD11" s="33"/>
      <c r="AE11" s="33">
        <v>0</v>
      </c>
      <c r="AF11" s="33"/>
      <c r="AG11" s="33">
        <v>0</v>
      </c>
      <c r="AH11" s="33"/>
      <c r="AI11" s="33">
        <v>0</v>
      </c>
      <c r="AK11" s="1">
        <v>0</v>
      </c>
      <c r="AM11" s="33"/>
    </row>
    <row r="12" spans="1:40">
      <c r="A12" s="1" t="s">
        <v>146</v>
      </c>
      <c r="C12" s="1" t="s">
        <v>160</v>
      </c>
      <c r="E12" s="1" t="s">
        <v>160</v>
      </c>
      <c r="G12" s="1" t="s">
        <v>163</v>
      </c>
      <c r="I12" s="1" t="s">
        <v>164</v>
      </c>
      <c r="K12" s="1">
        <v>0</v>
      </c>
      <c r="M12" s="1">
        <v>0</v>
      </c>
      <c r="N12" s="33"/>
      <c r="O12" s="33">
        <v>0</v>
      </c>
      <c r="P12" s="33"/>
      <c r="Q12" s="33">
        <v>0</v>
      </c>
      <c r="R12" s="33"/>
      <c r="S12" s="33">
        <v>0</v>
      </c>
      <c r="U12" s="33">
        <v>0</v>
      </c>
      <c r="V12" s="33"/>
      <c r="W12" s="33">
        <v>0</v>
      </c>
      <c r="X12" s="33"/>
      <c r="Y12" s="33">
        <v>0</v>
      </c>
      <c r="Z12" s="33"/>
      <c r="AA12" s="33">
        <v>0</v>
      </c>
      <c r="AB12" s="33"/>
      <c r="AC12" s="33">
        <v>0</v>
      </c>
      <c r="AD12" s="33"/>
      <c r="AE12" s="33">
        <v>0</v>
      </c>
      <c r="AF12" s="33"/>
      <c r="AG12" s="33">
        <v>0</v>
      </c>
      <c r="AH12" s="33"/>
      <c r="AI12" s="33">
        <v>0</v>
      </c>
      <c r="AK12" s="1">
        <v>0</v>
      </c>
      <c r="AM12" s="33"/>
    </row>
    <row r="13" spans="1:40" ht="28.5" thickBot="1">
      <c r="O13" s="33">
        <f>SUM(O11:O12)</f>
        <v>0</v>
      </c>
      <c r="P13" s="43"/>
      <c r="Q13" s="44">
        <f>SUM(Q11:Q12)</f>
        <v>0</v>
      </c>
      <c r="R13" s="43"/>
      <c r="S13" s="44">
        <f>SUM(S11:S12)</f>
        <v>0</v>
      </c>
      <c r="T13" s="43"/>
      <c r="V13" s="43"/>
      <c r="W13" s="44">
        <f>SUM(W11:W12)</f>
        <v>0</v>
      </c>
      <c r="X13" s="43"/>
      <c r="Y13" s="33">
        <f>SUM(Y11:Y12)</f>
        <v>0</v>
      </c>
      <c r="Z13" s="43"/>
      <c r="AA13" s="44">
        <f>SUM(AA11:AA12)</f>
        <v>0</v>
      </c>
      <c r="AB13" s="43"/>
      <c r="AC13" s="43"/>
      <c r="AD13" s="43"/>
      <c r="AE13" s="43"/>
      <c r="AF13" s="43"/>
      <c r="AG13" s="43">
        <f>SUM(AG11:AG12)</f>
        <v>0</v>
      </c>
      <c r="AH13" s="43"/>
      <c r="AI13" s="43">
        <f>SUM(AI11:AI12)</f>
        <v>0</v>
      </c>
      <c r="AK13" s="43">
        <f>SUM(AK11:AK12)</f>
        <v>0</v>
      </c>
    </row>
    <row r="14" spans="1:40" ht="28.5" thickTop="1"/>
    <row r="15" spans="1:40">
      <c r="Q15" s="13"/>
      <c r="S15" s="13"/>
      <c r="Y15" s="33"/>
    </row>
    <row r="16" spans="1:40">
      <c r="Q16" s="13"/>
      <c r="S16" s="13"/>
    </row>
    <row r="17" spans="17:27">
      <c r="Q17" s="13"/>
      <c r="S17" s="13"/>
      <c r="Y17" s="33"/>
      <c r="AA17" s="33"/>
    </row>
    <row r="18" spans="17:27">
      <c r="Q18" s="33"/>
      <c r="S18" s="33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U7" sqref="U7"/>
    </sheetView>
  </sheetViews>
  <sheetFormatPr defaultColWidth="9.140625" defaultRowHeight="24.75"/>
  <cols>
    <col min="1" max="1" width="27" style="93" bestFit="1" customWidth="1"/>
    <col min="2" max="2" width="1" style="93" customWidth="1"/>
    <col min="3" max="3" width="31.42578125" style="93" customWidth="1"/>
    <col min="4" max="4" width="2.42578125" style="93" customWidth="1"/>
    <col min="5" max="5" width="20.5703125" style="93" customWidth="1"/>
    <col min="6" max="6" width="1" style="93" customWidth="1"/>
    <col min="7" max="7" width="16.5703125" style="96" customWidth="1"/>
    <col min="8" max="8" width="2.28515625" style="93" customWidth="1"/>
    <col min="9" max="9" width="9" style="93" customWidth="1"/>
    <col min="10" max="10" width="1" style="93" customWidth="1"/>
    <col min="11" max="11" width="23.85546875" style="93" bestFit="1" customWidth="1"/>
    <col min="12" max="12" width="1" style="93" customWidth="1"/>
    <col min="13" max="13" width="23.5703125" style="93" bestFit="1" customWidth="1"/>
    <col min="14" max="14" width="1" style="93" customWidth="1"/>
    <col min="15" max="15" width="24.42578125" style="93" bestFit="1" customWidth="1"/>
    <col min="16" max="16" width="1" style="93" customWidth="1"/>
    <col min="17" max="17" width="23.85546875" style="93" bestFit="1" customWidth="1"/>
    <col min="18" max="18" width="1" style="93" customWidth="1"/>
    <col min="19" max="19" width="15.85546875" style="96" customWidth="1"/>
    <col min="20" max="20" width="1" style="93" customWidth="1"/>
    <col min="21" max="21" width="13.85546875" style="93" bestFit="1" customWidth="1"/>
    <col min="22" max="22" width="9.140625" style="93"/>
    <col min="23" max="23" width="13.85546875" style="93" bestFit="1" customWidth="1"/>
    <col min="24" max="24" width="9.140625" style="93"/>
    <col min="25" max="25" width="13.85546875" style="93" bestFit="1" customWidth="1"/>
    <col min="26" max="26" width="9.140625" style="93"/>
    <col min="27" max="27" width="13.85546875" style="93" bestFit="1" customWidth="1"/>
    <col min="28" max="16384" width="9.140625" style="93"/>
  </cols>
  <sheetData>
    <row r="2" spans="1:28" ht="26.25">
      <c r="D2" s="94"/>
      <c r="E2" s="95" t="s">
        <v>67</v>
      </c>
      <c r="F2" s="95" t="s">
        <v>0</v>
      </c>
      <c r="G2" s="95" t="s">
        <v>0</v>
      </c>
      <c r="H2" s="95" t="s">
        <v>0</v>
      </c>
      <c r="I2" s="95"/>
      <c r="J2" s="95"/>
      <c r="K2" s="95"/>
      <c r="L2" s="95"/>
      <c r="M2" s="95"/>
    </row>
    <row r="3" spans="1:28" ht="26.25">
      <c r="D3" s="94"/>
      <c r="E3" s="95" t="s">
        <v>1</v>
      </c>
      <c r="F3" s="95" t="s">
        <v>1</v>
      </c>
      <c r="G3" s="95" t="s">
        <v>1</v>
      </c>
      <c r="H3" s="95" t="s">
        <v>1</v>
      </c>
      <c r="I3" s="95"/>
      <c r="J3" s="95"/>
      <c r="K3" s="95"/>
      <c r="L3" s="95"/>
      <c r="M3" s="95"/>
    </row>
    <row r="4" spans="1:28" ht="26.25">
      <c r="D4" s="94"/>
      <c r="E4" s="95" t="str">
        <f>سهام!A4</f>
        <v>برای ماه منتهی به 1402/07/30</v>
      </c>
      <c r="F4" s="95" t="s">
        <v>2</v>
      </c>
      <c r="G4" s="95" t="s">
        <v>2</v>
      </c>
      <c r="H4" s="95" t="s">
        <v>2</v>
      </c>
      <c r="I4" s="95"/>
      <c r="J4" s="95"/>
      <c r="K4" s="95"/>
      <c r="L4" s="95"/>
      <c r="M4" s="95"/>
    </row>
    <row r="5" spans="1:28" ht="33.75">
      <c r="A5" s="97" t="s">
        <v>70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28" ht="27" thickBot="1">
      <c r="A6" s="95" t="s">
        <v>17</v>
      </c>
      <c r="C6" s="98" t="s">
        <v>18</v>
      </c>
      <c r="D6" s="98" t="s">
        <v>18</v>
      </c>
      <c r="E6" s="98" t="s">
        <v>18</v>
      </c>
      <c r="F6" s="98" t="s">
        <v>18</v>
      </c>
      <c r="G6" s="98" t="s">
        <v>18</v>
      </c>
      <c r="H6" s="98" t="s">
        <v>18</v>
      </c>
      <c r="I6" s="98" t="s">
        <v>18</v>
      </c>
      <c r="K6" s="99" t="str">
        <f>سهام!C9</f>
        <v>1402/06/31</v>
      </c>
      <c r="M6" s="98" t="s">
        <v>4</v>
      </c>
      <c r="N6" s="98" t="s">
        <v>4</v>
      </c>
      <c r="O6" s="98" t="s">
        <v>4</v>
      </c>
      <c r="Q6" s="98" t="str">
        <f>سهام!Q9</f>
        <v>1402/07/30</v>
      </c>
      <c r="R6" s="98" t="s">
        <v>5</v>
      </c>
      <c r="S6" s="98" t="s">
        <v>5</v>
      </c>
    </row>
    <row r="7" spans="1:28" ht="52.5">
      <c r="A7" s="95" t="s">
        <v>17</v>
      </c>
      <c r="C7" s="100" t="s">
        <v>19</v>
      </c>
      <c r="E7" s="100" t="s">
        <v>20</v>
      </c>
      <c r="G7" s="100" t="s">
        <v>21</v>
      </c>
      <c r="I7" s="100" t="s">
        <v>15</v>
      </c>
      <c r="K7" s="100" t="s">
        <v>22</v>
      </c>
      <c r="M7" s="100" t="s">
        <v>23</v>
      </c>
      <c r="O7" s="100" t="s">
        <v>24</v>
      </c>
      <c r="Q7" s="100" t="s">
        <v>22</v>
      </c>
      <c r="S7" s="101" t="s">
        <v>16</v>
      </c>
    </row>
    <row r="8" spans="1:28" ht="26.25">
      <c r="A8" s="102" t="s">
        <v>26</v>
      </c>
      <c r="C8" s="93" t="s">
        <v>27</v>
      </c>
      <c r="E8" s="93" t="s">
        <v>25</v>
      </c>
      <c r="G8" s="96" t="s">
        <v>28</v>
      </c>
      <c r="I8" s="103">
        <v>0</v>
      </c>
      <c r="K8" s="104">
        <v>137680</v>
      </c>
      <c r="L8" s="104"/>
      <c r="M8" s="104">
        <v>0</v>
      </c>
      <c r="N8" s="104"/>
      <c r="O8" s="104">
        <v>0</v>
      </c>
      <c r="P8" s="104"/>
      <c r="Q8" s="104">
        <v>137680</v>
      </c>
      <c r="S8" s="105">
        <f>Q8/سهام!$AA$11</f>
        <v>3.4138289341252535E-8</v>
      </c>
      <c r="U8" s="106"/>
      <c r="V8" s="104"/>
      <c r="W8" s="106"/>
      <c r="X8" s="104"/>
      <c r="Y8" s="106"/>
      <c r="Z8" s="104"/>
      <c r="AA8" s="106"/>
      <c r="AB8" s="104"/>
    </row>
    <row r="9" spans="1:28" ht="26.25">
      <c r="A9" s="102" t="s">
        <v>63</v>
      </c>
      <c r="C9" s="93" t="s">
        <v>64</v>
      </c>
      <c r="E9" s="93" t="s">
        <v>25</v>
      </c>
      <c r="G9" s="96" t="s">
        <v>65</v>
      </c>
      <c r="I9" s="103">
        <v>0</v>
      </c>
      <c r="K9" s="104">
        <v>139058610658</v>
      </c>
      <c r="L9" s="104"/>
      <c r="M9" s="104">
        <v>67184049635</v>
      </c>
      <c r="N9" s="104"/>
      <c r="O9" s="104">
        <v>180099906480</v>
      </c>
      <c r="P9" s="104"/>
      <c r="Q9" s="104">
        <v>26142753813</v>
      </c>
      <c r="S9" s="105">
        <f>Q9/سهام!$AA$11</f>
        <v>6.4821970790625138E-3</v>
      </c>
      <c r="U9" s="106"/>
      <c r="V9" s="104"/>
      <c r="W9" s="106"/>
      <c r="X9" s="104"/>
      <c r="Y9" s="106"/>
      <c r="Z9" s="104"/>
      <c r="AA9" s="106"/>
      <c r="AB9" s="104"/>
    </row>
    <row r="10" spans="1:28" ht="26.25">
      <c r="A10" s="102" t="s">
        <v>102</v>
      </c>
      <c r="C10" s="93" t="s">
        <v>103</v>
      </c>
      <c r="E10" s="93" t="s">
        <v>25</v>
      </c>
      <c r="G10" s="96" t="s">
        <v>104</v>
      </c>
      <c r="I10" s="103">
        <v>0</v>
      </c>
      <c r="K10" s="104">
        <v>1029626024</v>
      </c>
      <c r="L10" s="104"/>
      <c r="M10" s="104">
        <v>37353939</v>
      </c>
      <c r="N10" s="104"/>
      <c r="O10" s="104">
        <v>48000</v>
      </c>
      <c r="P10" s="104"/>
      <c r="Q10" s="104">
        <v>1066931963</v>
      </c>
      <c r="S10" s="105">
        <f>Q10/سهام!$AA$11</f>
        <v>2.6454991327952166E-4</v>
      </c>
      <c r="U10" s="106"/>
      <c r="V10" s="104"/>
      <c r="W10" s="106"/>
      <c r="X10" s="104"/>
      <c r="Z10" s="104"/>
      <c r="AA10" s="106"/>
      <c r="AB10" s="104"/>
    </row>
    <row r="11" spans="1:28" ht="26.25">
      <c r="A11" s="102" t="s">
        <v>113</v>
      </c>
      <c r="C11" s="93" t="s">
        <v>114</v>
      </c>
      <c r="E11" s="93" t="s">
        <v>25</v>
      </c>
      <c r="G11" s="96" t="s">
        <v>139</v>
      </c>
      <c r="I11" s="103">
        <v>0</v>
      </c>
      <c r="K11" s="104">
        <v>1443767</v>
      </c>
      <c r="L11" s="104"/>
      <c r="M11" s="104">
        <v>6105</v>
      </c>
      <c r="N11" s="104"/>
      <c r="O11" s="104">
        <v>0</v>
      </c>
      <c r="P11" s="104"/>
      <c r="Q11" s="104">
        <v>1449872</v>
      </c>
      <c r="S11" s="105">
        <f>Q11/سهام!$AA$11</f>
        <v>3.5950137887696464E-7</v>
      </c>
      <c r="U11" s="106"/>
      <c r="V11" s="104"/>
      <c r="W11" s="106"/>
      <c r="X11" s="104"/>
      <c r="Z11" s="104"/>
      <c r="AA11" s="106"/>
      <c r="AB11" s="104"/>
    </row>
    <row r="12" spans="1:28" ht="26.25">
      <c r="A12" s="102" t="s">
        <v>116</v>
      </c>
      <c r="C12" s="93" t="s">
        <v>117</v>
      </c>
      <c r="E12" s="93" t="s">
        <v>25</v>
      </c>
      <c r="G12" s="96" t="s">
        <v>140</v>
      </c>
      <c r="I12" s="103">
        <v>0</v>
      </c>
      <c r="K12" s="104">
        <v>1083081</v>
      </c>
      <c r="L12" s="104"/>
      <c r="M12" s="104">
        <v>4599</v>
      </c>
      <c r="N12" s="104"/>
      <c r="O12" s="104">
        <v>0</v>
      </c>
      <c r="P12" s="104"/>
      <c r="Q12" s="104">
        <v>1087680</v>
      </c>
      <c r="S12" s="105">
        <f>Q12/سهام!$AA$11</f>
        <v>2.6969446942688522E-7</v>
      </c>
      <c r="U12" s="106"/>
      <c r="V12" s="104"/>
      <c r="X12" s="104"/>
      <c r="Y12" s="106"/>
      <c r="Z12" s="104"/>
      <c r="AA12" s="106"/>
      <c r="AB12" s="104"/>
    </row>
    <row r="13" spans="1:28" ht="27" thickBot="1">
      <c r="K13" s="107">
        <f>SUM(K8:K12)</f>
        <v>140090901210</v>
      </c>
      <c r="L13" s="102"/>
      <c r="M13" s="107">
        <f>SUM(M8:M12)</f>
        <v>67221414278</v>
      </c>
      <c r="N13" s="102"/>
      <c r="O13" s="107">
        <f>SUM(O8:O12)</f>
        <v>180099954480</v>
      </c>
      <c r="P13" s="102"/>
      <c r="Q13" s="107">
        <f>SUM(Q8:Q12)</f>
        <v>27212361008</v>
      </c>
      <c r="R13" s="102"/>
      <c r="S13" s="26">
        <f>SUM(S8:S12)</f>
        <v>6.7474103264796807E-3</v>
      </c>
    </row>
    <row r="14" spans="1:28" ht="25.5" thickTop="1">
      <c r="M14" s="108"/>
    </row>
    <row r="15" spans="1:28">
      <c r="K15" s="109"/>
      <c r="M15" s="109"/>
      <c r="N15" s="109"/>
      <c r="O15" s="109"/>
      <c r="P15" s="109"/>
      <c r="Q15" s="109"/>
      <c r="R15" s="109"/>
      <c r="S15" s="110"/>
    </row>
    <row r="16" spans="1:28" ht="30">
      <c r="K16" s="20"/>
      <c r="L16" s="20"/>
      <c r="M16" s="20"/>
      <c r="N16" s="20"/>
      <c r="O16" s="20"/>
      <c r="P16" s="20"/>
      <c r="Q16" s="20"/>
    </row>
    <row r="17" spans="11:17">
      <c r="M17" s="108"/>
      <c r="Q17" s="109"/>
    </row>
    <row r="18" spans="11:17">
      <c r="K18" s="111"/>
      <c r="M18" s="108"/>
    </row>
    <row r="19" spans="11:17">
      <c r="M19" s="108"/>
    </row>
    <row r="20" spans="11:17">
      <c r="M20" s="108"/>
    </row>
    <row r="21" spans="11:17">
      <c r="M21" s="108"/>
    </row>
    <row r="22" spans="11:17">
      <c r="M22" s="108"/>
    </row>
    <row r="23" spans="11:17">
      <c r="M23" s="108"/>
    </row>
    <row r="24" spans="11:17">
      <c r="M24" s="108"/>
    </row>
    <row r="25" spans="11:17">
      <c r="M25" s="108"/>
    </row>
    <row r="26" spans="11:17">
      <c r="M26" s="108"/>
    </row>
    <row r="27" spans="11:17">
      <c r="M27" s="108"/>
    </row>
    <row r="28" spans="11:17">
      <c r="M28" s="108"/>
    </row>
    <row r="29" spans="11:17">
      <c r="M29" s="108"/>
    </row>
    <row r="30" spans="11:17">
      <c r="M30" s="108"/>
    </row>
    <row r="31" spans="11:17">
      <c r="M31" s="108"/>
    </row>
    <row r="32" spans="11:17">
      <c r="M32" s="108"/>
    </row>
    <row r="33" spans="13:13">
      <c r="M33" s="108"/>
    </row>
    <row r="34" spans="13:13">
      <c r="M34" s="108"/>
    </row>
    <row r="35" spans="13:13">
      <c r="M35" s="108"/>
    </row>
    <row r="36" spans="13:13">
      <c r="M36" s="108"/>
    </row>
    <row r="37" spans="13:13">
      <c r="M37" s="108"/>
    </row>
    <row r="38" spans="13:13">
      <c r="M38" s="108"/>
    </row>
    <row r="39" spans="13:13">
      <c r="M39" s="108"/>
    </row>
    <row r="40" spans="13:13">
      <c r="M40" s="108"/>
    </row>
    <row r="41" spans="13:13">
      <c r="M41" s="108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E14" sqref="E14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56" t="s">
        <v>67</v>
      </c>
      <c r="B2" s="56"/>
      <c r="C2" s="56"/>
      <c r="D2" s="56"/>
      <c r="E2" s="56"/>
      <c r="F2" s="56"/>
      <c r="G2" s="56"/>
      <c r="H2" s="56"/>
      <c r="I2" s="56"/>
      <c r="J2" s="13"/>
    </row>
    <row r="3" spans="1:17" ht="30">
      <c r="A3" s="56" t="s">
        <v>29</v>
      </c>
      <c r="B3" s="56" t="s">
        <v>29</v>
      </c>
      <c r="C3" s="56"/>
      <c r="D3" s="56"/>
      <c r="E3" s="56" t="s">
        <v>29</v>
      </c>
      <c r="F3" s="56" t="s">
        <v>29</v>
      </c>
      <c r="G3" s="56" t="s">
        <v>29</v>
      </c>
      <c r="H3" s="56"/>
      <c r="I3" s="56"/>
    </row>
    <row r="4" spans="1:17" ht="30">
      <c r="A4" s="56" t="str">
        <f>سهام!A4</f>
        <v>برای ماه منتهی به 1402/07/30</v>
      </c>
      <c r="B4" s="56" t="s">
        <v>2</v>
      </c>
      <c r="C4" s="56"/>
      <c r="D4" s="56"/>
      <c r="E4" s="56" t="s">
        <v>2</v>
      </c>
      <c r="F4" s="56" t="s">
        <v>2</v>
      </c>
      <c r="G4" s="56" t="s">
        <v>2</v>
      </c>
      <c r="H4" s="56"/>
      <c r="I4" s="56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7">
        <v>218988907639</v>
      </c>
      <c r="K5" s="38" t="s">
        <v>132</v>
      </c>
    </row>
    <row r="6" spans="1:17" ht="33.75">
      <c r="A6" s="57" t="s">
        <v>75</v>
      </c>
      <c r="B6" s="57"/>
      <c r="C6" s="57"/>
      <c r="D6" s="57"/>
      <c r="E6" s="57"/>
      <c r="F6" s="57"/>
      <c r="G6" s="57"/>
      <c r="J6" s="37">
        <v>4033008175182</v>
      </c>
      <c r="K6" s="38" t="s">
        <v>106</v>
      </c>
    </row>
    <row r="7" spans="1:17" ht="28.5">
      <c r="A7" s="7"/>
      <c r="B7" s="7"/>
      <c r="C7" s="58" t="s">
        <v>168</v>
      </c>
      <c r="D7" s="58"/>
      <c r="E7" s="58"/>
      <c r="F7" s="58"/>
      <c r="G7" s="58"/>
      <c r="H7" s="58"/>
      <c r="I7" s="58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30"/>
      <c r="K8" s="30"/>
      <c r="L8" s="30"/>
      <c r="M8" s="30"/>
      <c r="N8" s="30"/>
      <c r="O8" s="30"/>
      <c r="P8" s="30"/>
      <c r="Q8" s="30"/>
    </row>
    <row r="9" spans="1:17" ht="31.5" customHeight="1">
      <c r="A9" s="3" t="s">
        <v>58</v>
      </c>
      <c r="C9" s="19" t="s">
        <v>72</v>
      </c>
      <c r="E9" s="32">
        <f>'سرمایه‌گذاری در سهام '!S42</f>
        <v>193672019532</v>
      </c>
      <c r="F9" s="8"/>
      <c r="G9" s="21">
        <f>E9/$E$13</f>
        <v>0.96839575703737879</v>
      </c>
      <c r="H9" s="8"/>
      <c r="I9" s="11">
        <f>E9/$J$6</f>
        <v>4.8021727484661013E-2</v>
      </c>
      <c r="J9" s="30"/>
      <c r="K9" s="30"/>
      <c r="L9" s="30"/>
      <c r="M9" s="30"/>
      <c r="N9" s="30"/>
      <c r="O9" s="30"/>
      <c r="P9" s="30"/>
      <c r="Q9" s="30"/>
    </row>
    <row r="10" spans="1:17" ht="31.5">
      <c r="A10" s="3" t="s">
        <v>100</v>
      </c>
      <c r="C10" s="19" t="s">
        <v>73</v>
      </c>
      <c r="E10" s="32">
        <f>'سرمایه‌گذاری در اوراق بهادار '!Q12</f>
        <v>127841356</v>
      </c>
      <c r="F10" s="8"/>
      <c r="G10" s="21">
        <f t="shared" ref="G10:G12" si="0">E10/$E$13</f>
        <v>6.3923031847070539E-4</v>
      </c>
      <c r="H10" s="8"/>
      <c r="I10" s="11">
        <f t="shared" ref="I10:I12" si="1">E10/$J$6</f>
        <v>3.1698759448765763E-5</v>
      </c>
      <c r="J10" s="30"/>
      <c r="K10" s="30"/>
      <c r="L10" s="30"/>
      <c r="M10" s="30"/>
      <c r="N10" s="30"/>
      <c r="O10" s="30"/>
      <c r="P10" s="30"/>
      <c r="Q10" s="30"/>
    </row>
    <row r="11" spans="1:17" ht="31.5">
      <c r="A11" s="3" t="s">
        <v>59</v>
      </c>
      <c r="C11" s="19" t="s">
        <v>74</v>
      </c>
      <c r="E11" s="32">
        <f>'درآمد سپرده بانکی '!I15</f>
        <v>2021549895</v>
      </c>
      <c r="F11" s="8"/>
      <c r="G11" s="21">
        <f t="shared" si="0"/>
        <v>1.0108121687830589E-2</v>
      </c>
      <c r="H11" s="8"/>
      <c r="I11" s="11">
        <f t="shared" si="1"/>
        <v>5.0125112749338085E-4</v>
      </c>
      <c r="J11" s="30"/>
      <c r="K11" s="30"/>
      <c r="L11" s="30"/>
      <c r="M11" s="30"/>
      <c r="N11" s="30"/>
      <c r="O11" s="30"/>
      <c r="P11" s="30"/>
      <c r="Q11" s="30"/>
    </row>
    <row r="12" spans="1:17" ht="31.5">
      <c r="A12" s="3" t="s">
        <v>66</v>
      </c>
      <c r="C12" s="19" t="s">
        <v>93</v>
      </c>
      <c r="E12" s="32">
        <f>'سایر درآمدها '!E12</f>
        <v>4171224588</v>
      </c>
      <c r="F12" s="8"/>
      <c r="G12" s="21">
        <f t="shared" si="0"/>
        <v>2.0856890956319932E-2</v>
      </c>
      <c r="H12" s="8"/>
      <c r="I12" s="11">
        <f t="shared" si="1"/>
        <v>1.0342712949774179E-3</v>
      </c>
      <c r="J12" s="30"/>
      <c r="K12" s="30"/>
      <c r="L12" s="30"/>
      <c r="M12" s="30"/>
      <c r="N12" s="30"/>
      <c r="O12" s="30"/>
      <c r="P12" s="30"/>
      <c r="Q12" s="30"/>
    </row>
    <row r="13" spans="1:17" ht="32.25" thickBot="1">
      <c r="E13" s="10">
        <f>SUM(E9:E12)</f>
        <v>199992635371</v>
      </c>
      <c r="F13" s="8"/>
      <c r="G13" s="17">
        <f>SUM(G9:G12)</f>
        <v>1</v>
      </c>
      <c r="H13" s="8"/>
      <c r="I13" s="12">
        <f>SUM(I9:I12)</f>
        <v>4.9588948666580576E-2</v>
      </c>
      <c r="J13" s="30"/>
      <c r="K13" s="30"/>
      <c r="L13" s="30"/>
      <c r="M13" s="30"/>
      <c r="N13" s="30"/>
      <c r="O13" s="30"/>
      <c r="P13" s="30"/>
      <c r="Q13" s="30"/>
    </row>
    <row r="14" spans="1:17" ht="32.25" thickTop="1">
      <c r="F14" s="8"/>
      <c r="H14" s="8"/>
      <c r="I14" s="4"/>
      <c r="J14" s="30"/>
      <c r="K14" s="30"/>
      <c r="L14" s="30"/>
      <c r="M14" s="30"/>
      <c r="N14" s="30"/>
      <c r="O14" s="30"/>
      <c r="P14" s="30"/>
      <c r="Q14" s="30"/>
    </row>
    <row r="15" spans="1:17">
      <c r="E15" s="13"/>
      <c r="I15" s="13"/>
      <c r="J15" s="30"/>
      <c r="K15" s="30"/>
      <c r="L15" s="30"/>
      <c r="M15" s="30"/>
      <c r="N15" s="30"/>
      <c r="O15" s="30"/>
      <c r="P15" s="30"/>
      <c r="Q15" s="30"/>
    </row>
    <row r="16" spans="1:17">
      <c r="E16" s="13"/>
      <c r="J16" s="30"/>
      <c r="K16" s="30"/>
      <c r="L16" s="30"/>
      <c r="M16" s="30"/>
      <c r="N16" s="30"/>
      <c r="O16" s="30"/>
      <c r="P16" s="30"/>
      <c r="Q16" s="30"/>
    </row>
    <row r="17" spans="5:17">
      <c r="E17" s="14"/>
      <c r="G17" s="13"/>
      <c r="I17" s="5"/>
      <c r="J17" s="30"/>
      <c r="K17" s="30"/>
      <c r="L17" s="30"/>
      <c r="M17" s="30"/>
      <c r="N17" s="30"/>
      <c r="O17" s="30"/>
      <c r="P17" s="30"/>
      <c r="Q17" s="30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31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I19" sqref="I19"/>
    </sheetView>
  </sheetViews>
  <sheetFormatPr defaultColWidth="9.140625" defaultRowHeight="27.75"/>
  <cols>
    <col min="1" max="1" width="42" style="113" bestFit="1" customWidth="1"/>
    <col min="2" max="2" width="1" style="113" customWidth="1"/>
    <col min="3" max="3" width="23.140625" style="119" bestFit="1" customWidth="1"/>
    <col min="4" max="4" width="1" style="113" customWidth="1"/>
    <col min="5" max="5" width="19.42578125" style="113" hidden="1" customWidth="1"/>
    <col min="6" max="6" width="1" style="113" hidden="1" customWidth="1"/>
    <col min="7" max="7" width="12.28515625" style="113" bestFit="1" customWidth="1"/>
    <col min="8" max="8" width="1" style="113" customWidth="1"/>
    <col min="9" max="9" width="28.140625" style="113" customWidth="1"/>
    <col min="10" max="10" width="1" style="113" customWidth="1"/>
    <col min="11" max="11" width="15.85546875" style="113" bestFit="1" customWidth="1"/>
    <col min="12" max="12" width="1" style="113" customWidth="1"/>
    <col min="13" max="13" width="24.7109375" style="113" bestFit="1" customWidth="1"/>
    <col min="14" max="14" width="1" style="113" customWidth="1"/>
    <col min="15" max="15" width="27" style="113" bestFit="1" customWidth="1"/>
    <col min="16" max="16" width="1" style="113" customWidth="1"/>
    <col min="17" max="17" width="15.85546875" style="113" bestFit="1" customWidth="1"/>
    <col min="18" max="18" width="1" style="113" customWidth="1"/>
    <col min="19" max="19" width="25.42578125" style="113" bestFit="1" customWidth="1"/>
    <col min="20" max="20" width="1" style="113" customWidth="1"/>
    <col min="21" max="21" width="13.85546875" style="113" bestFit="1" customWidth="1"/>
    <col min="22" max="22" width="11.140625" style="113" bestFit="1" customWidth="1"/>
    <col min="23" max="23" width="11.5703125" style="113" bestFit="1" customWidth="1"/>
    <col min="24" max="24" width="9.140625" style="113"/>
    <col min="25" max="25" width="11.140625" style="113" bestFit="1" customWidth="1"/>
    <col min="26" max="16384" width="9.140625" style="113"/>
  </cols>
  <sheetData>
    <row r="2" spans="1:26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26" ht="30">
      <c r="A4" s="112" t="str">
        <f>'جمع درآمدها'!A4:I4</f>
        <v>برای ماه منتهی به 1402/07/30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26" ht="36">
      <c r="A5" s="114" t="s">
        <v>76</v>
      </c>
      <c r="B5" s="114"/>
      <c r="C5" s="114"/>
      <c r="D5" s="114"/>
      <c r="E5" s="114"/>
      <c r="F5" s="114"/>
      <c r="G5" s="114"/>
      <c r="H5" s="114"/>
      <c r="I5" s="114"/>
    </row>
    <row r="6" spans="1:26" ht="30.75" thickBot="1">
      <c r="A6" s="112" t="s">
        <v>30</v>
      </c>
      <c r="B6" s="112"/>
      <c r="C6" s="112"/>
      <c r="D6" s="112"/>
      <c r="E6" s="112"/>
      <c r="F6" s="112"/>
      <c r="G6" s="112"/>
      <c r="I6" s="112" t="s">
        <v>169</v>
      </c>
      <c r="J6" s="112"/>
      <c r="K6" s="112"/>
      <c r="L6" s="112"/>
      <c r="M6" s="112"/>
      <c r="O6" s="115" t="s">
        <v>170</v>
      </c>
      <c r="P6" s="115" t="s">
        <v>32</v>
      </c>
      <c r="Q6" s="115" t="s">
        <v>32</v>
      </c>
      <c r="R6" s="115" t="s">
        <v>32</v>
      </c>
      <c r="S6" s="115" t="s">
        <v>32</v>
      </c>
    </row>
    <row r="7" spans="1:26" ht="30">
      <c r="A7" s="116" t="s">
        <v>33</v>
      </c>
      <c r="C7" s="116" t="s">
        <v>34</v>
      </c>
      <c r="E7" s="116" t="s">
        <v>14</v>
      </c>
      <c r="G7" s="116" t="s">
        <v>15</v>
      </c>
      <c r="I7" s="116" t="s">
        <v>35</v>
      </c>
      <c r="K7" s="116" t="s">
        <v>36</v>
      </c>
      <c r="M7" s="116" t="s">
        <v>37</v>
      </c>
      <c r="O7" s="116" t="s">
        <v>35</v>
      </c>
      <c r="Q7" s="116" t="s">
        <v>36</v>
      </c>
      <c r="S7" s="116" t="s">
        <v>37</v>
      </c>
    </row>
    <row r="8" spans="1:26" ht="30">
      <c r="A8" s="117" t="s">
        <v>26</v>
      </c>
      <c r="C8" s="118">
        <v>30</v>
      </c>
      <c r="E8" s="119" t="s">
        <v>38</v>
      </c>
      <c r="G8" s="120">
        <v>0</v>
      </c>
      <c r="I8" s="121">
        <v>0</v>
      </c>
      <c r="K8" s="121">
        <v>0</v>
      </c>
      <c r="L8" s="121"/>
      <c r="M8" s="121">
        <f>I8-K8</f>
        <v>0</v>
      </c>
      <c r="N8" s="121"/>
      <c r="O8" s="121">
        <v>15437</v>
      </c>
      <c r="P8" s="121"/>
      <c r="Q8" s="121">
        <v>0</v>
      </c>
      <c r="R8" s="121"/>
      <c r="S8" s="121">
        <f>O8-Q8</f>
        <v>15437</v>
      </c>
      <c r="U8" s="106"/>
      <c r="V8" s="106"/>
      <c r="W8" s="122"/>
      <c r="Y8" s="106"/>
      <c r="Z8" s="122"/>
    </row>
    <row r="9" spans="1:26" ht="30">
      <c r="A9" s="117" t="s">
        <v>63</v>
      </c>
      <c r="C9" s="118">
        <v>17</v>
      </c>
      <c r="E9" s="119" t="s">
        <v>38</v>
      </c>
      <c r="G9" s="120">
        <v>0</v>
      </c>
      <c r="I9" s="122">
        <v>105510314</v>
      </c>
      <c r="K9" s="121">
        <v>0</v>
      </c>
      <c r="L9" s="121"/>
      <c r="M9" s="121">
        <f t="shared" ref="M9:M12" si="0">I9-K9</f>
        <v>105510314</v>
      </c>
      <c r="N9" s="121"/>
      <c r="O9" s="121">
        <v>2007851019</v>
      </c>
      <c r="P9" s="121"/>
      <c r="Q9" s="121">
        <v>0</v>
      </c>
      <c r="R9" s="121"/>
      <c r="S9" s="121">
        <f t="shared" ref="S9:S12" si="1">O9-Q9</f>
        <v>2007851019</v>
      </c>
      <c r="U9" s="106"/>
      <c r="V9" s="106"/>
      <c r="W9" s="122"/>
      <c r="Y9" s="106"/>
      <c r="Z9" s="122"/>
    </row>
    <row r="10" spans="1:26" ht="30">
      <c r="A10" s="117" t="s">
        <v>102</v>
      </c>
      <c r="C10" s="118">
        <v>1</v>
      </c>
      <c r="E10" s="119" t="s">
        <v>38</v>
      </c>
      <c r="G10" s="120">
        <v>0</v>
      </c>
      <c r="I10" s="122">
        <v>4353939</v>
      </c>
      <c r="K10" s="121">
        <v>0</v>
      </c>
      <c r="L10" s="121"/>
      <c r="M10" s="121">
        <f t="shared" si="0"/>
        <v>4353939</v>
      </c>
      <c r="N10" s="121"/>
      <c r="O10" s="121">
        <v>13617872</v>
      </c>
      <c r="P10" s="121"/>
      <c r="Q10" s="121">
        <v>0</v>
      </c>
      <c r="R10" s="121"/>
      <c r="S10" s="121">
        <f t="shared" si="1"/>
        <v>13617872</v>
      </c>
      <c r="U10" s="106"/>
      <c r="V10" s="106"/>
      <c r="W10" s="122"/>
      <c r="Y10" s="106"/>
      <c r="Z10" s="122"/>
    </row>
    <row r="11" spans="1:26" ht="30">
      <c r="A11" s="117" t="s">
        <v>113</v>
      </c>
      <c r="C11" s="118">
        <v>17</v>
      </c>
      <c r="E11" s="119" t="s">
        <v>38</v>
      </c>
      <c r="G11" s="120">
        <v>0</v>
      </c>
      <c r="I11" s="122">
        <v>6105</v>
      </c>
      <c r="K11" s="121">
        <v>0</v>
      </c>
      <c r="L11" s="121"/>
      <c r="M11" s="121">
        <f t="shared" si="0"/>
        <v>6105</v>
      </c>
      <c r="N11" s="121"/>
      <c r="O11" s="121">
        <v>32403</v>
      </c>
      <c r="P11" s="121"/>
      <c r="Q11" s="121">
        <v>0</v>
      </c>
      <c r="R11" s="121"/>
      <c r="S11" s="121">
        <f t="shared" si="1"/>
        <v>32403</v>
      </c>
      <c r="U11" s="106"/>
      <c r="V11" s="106"/>
      <c r="W11" s="122"/>
      <c r="Y11" s="106"/>
      <c r="Z11" s="122"/>
    </row>
    <row r="12" spans="1:26" ht="30">
      <c r="A12" s="117" t="s">
        <v>116</v>
      </c>
      <c r="C12" s="118">
        <v>30</v>
      </c>
      <c r="E12" s="119" t="s">
        <v>38</v>
      </c>
      <c r="G12" s="120">
        <v>0</v>
      </c>
      <c r="I12" s="122">
        <v>4599</v>
      </c>
      <c r="K12" s="121">
        <v>0</v>
      </c>
      <c r="L12" s="121"/>
      <c r="M12" s="121">
        <f t="shared" si="0"/>
        <v>4599</v>
      </c>
      <c r="N12" s="121"/>
      <c r="O12" s="121">
        <v>33164</v>
      </c>
      <c r="P12" s="121"/>
      <c r="Q12" s="121">
        <v>0</v>
      </c>
      <c r="R12" s="121"/>
      <c r="S12" s="121">
        <f t="shared" si="1"/>
        <v>33164</v>
      </c>
      <c r="U12" s="106"/>
      <c r="V12" s="106"/>
      <c r="W12" s="122"/>
      <c r="Y12" s="106"/>
      <c r="Z12" s="122"/>
    </row>
    <row r="13" spans="1:26" ht="30.75" thickBot="1">
      <c r="A13" s="123"/>
      <c r="C13" s="123"/>
      <c r="E13" s="123" t="s">
        <v>38</v>
      </c>
      <c r="G13" s="123"/>
      <c r="I13" s="124">
        <f>SUM(I8:I12)</f>
        <v>109874957</v>
      </c>
      <c r="J13" s="125"/>
      <c r="K13" s="126">
        <f>SUM(K8:K12)</f>
        <v>0</v>
      </c>
      <c r="L13" s="124"/>
      <c r="M13" s="124">
        <f>SUM(M8:M12)</f>
        <v>109874957</v>
      </c>
      <c r="N13" s="124"/>
      <c r="O13" s="124">
        <f>SUM(O8:O12)</f>
        <v>2021549895</v>
      </c>
      <c r="P13" s="124"/>
      <c r="Q13" s="126">
        <f>SUM(Q8:Q12)</f>
        <v>0</v>
      </c>
      <c r="R13" s="124"/>
      <c r="S13" s="124">
        <f>SUM(S8:S12)</f>
        <v>2021549895</v>
      </c>
    </row>
    <row r="14" spans="1:26" ht="28.5" thickTop="1">
      <c r="I14" s="127"/>
      <c r="M14" s="128"/>
      <c r="O14" s="122"/>
      <c r="S14" s="122"/>
    </row>
    <row r="15" spans="1:26">
      <c r="I15" s="129"/>
      <c r="M15" s="128"/>
      <c r="O15" s="129"/>
      <c r="S15" s="129"/>
    </row>
    <row r="16" spans="1:26">
      <c r="M16" s="128"/>
      <c r="S16" s="129"/>
    </row>
    <row r="17" spans="13:19">
      <c r="M17" s="128"/>
    </row>
    <row r="18" spans="13:19">
      <c r="M18" s="128"/>
    </row>
    <row r="19" spans="13:19">
      <c r="M19" s="128"/>
      <c r="S19" s="129"/>
    </row>
    <row r="20" spans="13:19">
      <c r="M20" s="128"/>
    </row>
    <row r="21" spans="13:19">
      <c r="M21" s="128"/>
    </row>
    <row r="22" spans="13:19">
      <c r="M22" s="128"/>
    </row>
    <row r="23" spans="13:19">
      <c r="M23" s="128"/>
    </row>
    <row r="24" spans="13:19">
      <c r="M24" s="128"/>
    </row>
    <row r="25" spans="13:19">
      <c r="M25" s="128"/>
    </row>
    <row r="26" spans="13:19">
      <c r="M26" s="128"/>
    </row>
    <row r="27" spans="13:19">
      <c r="M27" s="128"/>
    </row>
    <row r="28" spans="13:19">
      <c r="M28" s="128"/>
    </row>
    <row r="29" spans="13:19">
      <c r="M29" s="128"/>
    </row>
    <row r="30" spans="13:19">
      <c r="M30" s="128"/>
    </row>
    <row r="31" spans="13:19">
      <c r="M31" s="128"/>
    </row>
    <row r="32" spans="13:19">
      <c r="M32" s="128"/>
    </row>
    <row r="33" spans="13:13">
      <c r="M33" s="128"/>
    </row>
    <row r="34" spans="13:13">
      <c r="M34" s="128"/>
    </row>
    <row r="35" spans="13:13">
      <c r="M35" s="128"/>
    </row>
    <row r="36" spans="13:13">
      <c r="M36" s="128"/>
    </row>
    <row r="37" spans="13:13">
      <c r="M37" s="128"/>
    </row>
    <row r="38" spans="13:13">
      <c r="M38" s="128"/>
    </row>
    <row r="39" spans="13:13">
      <c r="M39" s="128"/>
    </row>
    <row r="40" spans="13:13">
      <c r="M40" s="128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7"/>
  <sheetViews>
    <sheetView rightToLeft="1" view="pageBreakPreview" topLeftCell="A19" zoomScale="55" zoomScaleNormal="100" zoomScaleSheetLayoutView="55" workbookViewId="0">
      <selection activeCell="E38" sqref="E38:E39"/>
    </sheetView>
  </sheetViews>
  <sheetFormatPr defaultColWidth="9.140625" defaultRowHeight="27.75"/>
  <cols>
    <col min="1" max="1" width="40.42578125" style="113" bestFit="1" customWidth="1"/>
    <col min="2" max="2" width="1" style="113" customWidth="1"/>
    <col min="3" max="3" width="16.5703125" style="119" bestFit="1" customWidth="1"/>
    <col min="4" max="4" width="1" style="119" customWidth="1"/>
    <col min="5" max="5" width="19.7109375" style="119" bestFit="1" customWidth="1"/>
    <col min="6" max="6" width="1" style="113" customWidth="1"/>
    <col min="7" max="7" width="15.42578125" style="113" customWidth="1"/>
    <col min="8" max="8" width="1" style="113" customWidth="1"/>
    <col min="9" max="9" width="28.42578125" style="113" bestFit="1" customWidth="1"/>
    <col min="10" max="10" width="1" style="113" customWidth="1"/>
    <col min="11" max="11" width="25.140625" style="113" customWidth="1"/>
    <col min="12" max="12" width="1" style="113" customWidth="1"/>
    <col min="13" max="13" width="29.42578125" style="113" customWidth="1"/>
    <col min="14" max="14" width="1" style="113" customWidth="1"/>
    <col min="15" max="15" width="27" style="113" bestFit="1" customWidth="1"/>
    <col min="16" max="16" width="1" style="113" customWidth="1"/>
    <col min="17" max="17" width="23.7109375" style="113" bestFit="1" customWidth="1"/>
    <col min="18" max="18" width="1" style="113" customWidth="1"/>
    <col min="19" max="19" width="26.140625" style="113" bestFit="1" customWidth="1"/>
    <col min="20" max="20" width="24.140625" style="93" bestFit="1" customWidth="1"/>
    <col min="21" max="21" width="22.5703125" style="113" bestFit="1" customWidth="1"/>
    <col min="22" max="22" width="8.5703125" style="113" customWidth="1"/>
    <col min="23" max="23" width="22.5703125" style="113" bestFit="1" customWidth="1"/>
    <col min="24" max="24" width="12.85546875" style="113" customWidth="1"/>
    <col min="25" max="16384" width="9.140625" style="113"/>
  </cols>
  <sheetData>
    <row r="2" spans="1:20" s="113" customFormat="1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93"/>
    </row>
    <row r="3" spans="1:20" s="113" customFormat="1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93"/>
    </row>
    <row r="4" spans="1:20" s="113" customFormat="1" ht="30">
      <c r="A4" s="112" t="str">
        <f>'جمع درآمدها'!A4:I4</f>
        <v>برای ماه منتهی به 1402/07/30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93"/>
    </row>
    <row r="5" spans="1:20" s="113" customFormat="1" ht="30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93"/>
    </row>
    <row r="6" spans="1:20" s="113" customFormat="1" ht="36">
      <c r="A6" s="130" t="s">
        <v>77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T6" s="93"/>
    </row>
    <row r="7" spans="1:20" s="113" customFormat="1" ht="30.75" thickBot="1">
      <c r="A7" s="112" t="s">
        <v>3</v>
      </c>
      <c r="C7" s="115" t="s">
        <v>39</v>
      </c>
      <c r="D7" s="115" t="s">
        <v>39</v>
      </c>
      <c r="E7" s="115" t="s">
        <v>39</v>
      </c>
      <c r="F7" s="115" t="s">
        <v>39</v>
      </c>
      <c r="G7" s="115" t="s">
        <v>39</v>
      </c>
      <c r="I7" s="115" t="str">
        <f>'سود اوراق بهادار و سپرده بانکی '!I6:M6</f>
        <v>طی مهر ماه</v>
      </c>
      <c r="J7" s="115" t="s">
        <v>31</v>
      </c>
      <c r="K7" s="115" t="s">
        <v>31</v>
      </c>
      <c r="L7" s="115" t="s">
        <v>31</v>
      </c>
      <c r="M7" s="115" t="s">
        <v>31</v>
      </c>
      <c r="O7" s="115" t="str">
        <f>'سود اوراق بهادار و سپرده بانکی '!O6:S6</f>
        <v>از ابتدای سال مالی تا پایان مهر ماه</v>
      </c>
      <c r="P7" s="115" t="s">
        <v>32</v>
      </c>
      <c r="Q7" s="115" t="s">
        <v>32</v>
      </c>
      <c r="R7" s="115" t="s">
        <v>32</v>
      </c>
      <c r="S7" s="115" t="s">
        <v>32</v>
      </c>
      <c r="T7" s="93"/>
    </row>
    <row r="8" spans="1:20" s="131" customFormat="1" ht="90">
      <c r="A8" s="112" t="s">
        <v>3</v>
      </c>
      <c r="C8" s="132" t="s">
        <v>40</v>
      </c>
      <c r="D8" s="133"/>
      <c r="E8" s="132" t="s">
        <v>41</v>
      </c>
      <c r="G8" s="132" t="s">
        <v>42</v>
      </c>
      <c r="I8" s="132" t="s">
        <v>43</v>
      </c>
      <c r="K8" s="132" t="s">
        <v>36</v>
      </c>
      <c r="M8" s="132" t="s">
        <v>44</v>
      </c>
      <c r="O8" s="132" t="s">
        <v>43</v>
      </c>
      <c r="Q8" s="132" t="s">
        <v>36</v>
      </c>
      <c r="S8" s="132" t="s">
        <v>44</v>
      </c>
      <c r="T8" s="127"/>
    </row>
    <row r="9" spans="1:20" s="131" customFormat="1" ht="30">
      <c r="A9" s="117" t="s">
        <v>120</v>
      </c>
      <c r="B9" s="113"/>
      <c r="C9" s="119" t="s">
        <v>138</v>
      </c>
      <c r="D9" s="119"/>
      <c r="E9" s="127">
        <v>4000000</v>
      </c>
      <c r="F9" s="127"/>
      <c r="G9" s="127">
        <v>2350</v>
      </c>
      <c r="H9" s="127"/>
      <c r="I9" s="127">
        <v>0</v>
      </c>
      <c r="J9" s="127"/>
      <c r="K9" s="127">
        <v>0</v>
      </c>
      <c r="L9" s="127"/>
      <c r="M9" s="127">
        <f>I9-K9</f>
        <v>0</v>
      </c>
      <c r="N9" s="127"/>
      <c r="O9" s="127">
        <v>9400000000</v>
      </c>
      <c r="P9" s="127"/>
      <c r="Q9" s="127">
        <v>0</v>
      </c>
      <c r="R9" s="127"/>
      <c r="S9" s="127">
        <f>O9-Q9</f>
        <v>9400000000</v>
      </c>
      <c r="T9" s="134"/>
    </row>
    <row r="10" spans="1:20" s="131" customFormat="1" ht="30">
      <c r="A10" s="117" t="s">
        <v>87</v>
      </c>
      <c r="B10" s="113"/>
      <c r="C10" s="119" t="s">
        <v>121</v>
      </c>
      <c r="D10" s="119"/>
      <c r="E10" s="127">
        <v>14000000</v>
      </c>
      <c r="F10" s="127"/>
      <c r="G10" s="127">
        <v>2350</v>
      </c>
      <c r="H10" s="127"/>
      <c r="I10" s="127">
        <v>0</v>
      </c>
      <c r="J10" s="127"/>
      <c r="K10" s="127">
        <v>0</v>
      </c>
      <c r="L10" s="127"/>
      <c r="M10" s="127">
        <f t="shared" ref="M10:M27" si="0">I10-K10</f>
        <v>0</v>
      </c>
      <c r="N10" s="127"/>
      <c r="O10" s="127">
        <v>32900000000</v>
      </c>
      <c r="P10" s="127"/>
      <c r="Q10" s="127">
        <v>0</v>
      </c>
      <c r="R10" s="127"/>
      <c r="S10" s="127">
        <f t="shared" ref="S10:S27" si="1">O10-Q10</f>
        <v>32900000000</v>
      </c>
      <c r="T10" s="134"/>
    </row>
    <row r="11" spans="1:20" s="131" customFormat="1" ht="30">
      <c r="A11" s="117" t="s">
        <v>122</v>
      </c>
      <c r="B11" s="113"/>
      <c r="C11" s="119" t="s">
        <v>128</v>
      </c>
      <c r="D11" s="119"/>
      <c r="E11" s="127">
        <v>959607</v>
      </c>
      <c r="F11" s="127"/>
      <c r="G11" s="127">
        <v>3400</v>
      </c>
      <c r="H11" s="127"/>
      <c r="I11" s="127">
        <v>0</v>
      </c>
      <c r="J11" s="127"/>
      <c r="K11" s="127">
        <v>0</v>
      </c>
      <c r="L11" s="127"/>
      <c r="M11" s="127">
        <f t="shared" si="0"/>
        <v>0</v>
      </c>
      <c r="N11" s="127"/>
      <c r="O11" s="127">
        <v>3262663800</v>
      </c>
      <c r="P11" s="127"/>
      <c r="Q11" s="127">
        <v>181493588</v>
      </c>
      <c r="R11" s="127"/>
      <c r="S11" s="127">
        <f t="shared" si="1"/>
        <v>3081170212</v>
      </c>
      <c r="T11" s="134"/>
    </row>
    <row r="12" spans="1:20" s="131" customFormat="1" ht="30">
      <c r="A12" s="117" t="s">
        <v>123</v>
      </c>
      <c r="B12" s="113"/>
      <c r="C12" s="119" t="s">
        <v>135</v>
      </c>
      <c r="D12" s="119"/>
      <c r="E12" s="127">
        <v>7000000</v>
      </c>
      <c r="F12" s="127"/>
      <c r="G12" s="127">
        <v>3460</v>
      </c>
      <c r="H12" s="127"/>
      <c r="I12" s="127">
        <v>0</v>
      </c>
      <c r="J12" s="127"/>
      <c r="K12" s="127">
        <v>0</v>
      </c>
      <c r="L12" s="127"/>
      <c r="M12" s="127">
        <f t="shared" si="0"/>
        <v>0</v>
      </c>
      <c r="N12" s="127"/>
      <c r="O12" s="127">
        <v>24220000000</v>
      </c>
      <c r="P12" s="127"/>
      <c r="Q12" s="127">
        <v>503568075</v>
      </c>
      <c r="R12" s="127"/>
      <c r="S12" s="127">
        <f t="shared" si="1"/>
        <v>23716431925</v>
      </c>
      <c r="T12" s="134"/>
    </row>
    <row r="13" spans="1:20" s="131" customFormat="1" ht="30">
      <c r="A13" s="117" t="s">
        <v>109</v>
      </c>
      <c r="B13" s="113"/>
      <c r="C13" s="119" t="s">
        <v>129</v>
      </c>
      <c r="D13" s="119"/>
      <c r="E13" s="127">
        <v>6500000</v>
      </c>
      <c r="F13" s="127"/>
      <c r="G13" s="127">
        <v>4830</v>
      </c>
      <c r="H13" s="127"/>
      <c r="I13" s="127">
        <v>0</v>
      </c>
      <c r="J13" s="127"/>
      <c r="K13" s="127">
        <v>0</v>
      </c>
      <c r="L13" s="127"/>
      <c r="M13" s="127">
        <f t="shared" si="0"/>
        <v>0</v>
      </c>
      <c r="N13" s="127"/>
      <c r="O13" s="127">
        <v>31395000000</v>
      </c>
      <c r="P13" s="127"/>
      <c r="Q13" s="127">
        <v>0</v>
      </c>
      <c r="R13" s="127"/>
      <c r="S13" s="127">
        <f t="shared" si="1"/>
        <v>31395000000</v>
      </c>
      <c r="T13" s="134"/>
    </row>
    <row r="14" spans="1:20" s="131" customFormat="1" ht="30">
      <c r="A14" s="117" t="s">
        <v>96</v>
      </c>
      <c r="B14" s="113"/>
      <c r="C14" s="119" t="s">
        <v>141</v>
      </c>
      <c r="D14" s="119"/>
      <c r="E14" s="127">
        <v>2500000</v>
      </c>
      <c r="F14" s="127"/>
      <c r="G14" s="127">
        <v>4200</v>
      </c>
      <c r="H14" s="127"/>
      <c r="I14" s="127">
        <v>0</v>
      </c>
      <c r="J14" s="127"/>
      <c r="K14" s="127">
        <v>0</v>
      </c>
      <c r="L14" s="127"/>
      <c r="M14" s="127">
        <f t="shared" si="0"/>
        <v>0</v>
      </c>
      <c r="N14" s="127"/>
      <c r="O14" s="127">
        <v>10500000000</v>
      </c>
      <c r="P14" s="127"/>
      <c r="Q14" s="127">
        <v>0</v>
      </c>
      <c r="R14" s="127"/>
      <c r="S14" s="127">
        <f t="shared" si="1"/>
        <v>10500000000</v>
      </c>
      <c r="T14" s="134"/>
    </row>
    <row r="15" spans="1:20" s="131" customFormat="1" ht="30">
      <c r="A15" s="117" t="s">
        <v>112</v>
      </c>
      <c r="B15" s="113"/>
      <c r="C15" s="119" t="s">
        <v>142</v>
      </c>
      <c r="D15" s="119"/>
      <c r="E15" s="127">
        <v>50500001</v>
      </c>
      <c r="F15" s="127"/>
      <c r="G15" s="127">
        <v>900</v>
      </c>
      <c r="H15" s="127"/>
      <c r="I15" s="127">
        <v>0</v>
      </c>
      <c r="J15" s="127"/>
      <c r="K15" s="127">
        <v>0</v>
      </c>
      <c r="L15" s="127"/>
      <c r="M15" s="127">
        <f t="shared" si="0"/>
        <v>0</v>
      </c>
      <c r="N15" s="127"/>
      <c r="O15" s="127">
        <v>45450000900</v>
      </c>
      <c r="P15" s="127"/>
      <c r="Q15" s="127">
        <v>0</v>
      </c>
      <c r="R15" s="127"/>
      <c r="S15" s="127">
        <f t="shared" si="1"/>
        <v>45450000900</v>
      </c>
      <c r="T15" s="134"/>
    </row>
    <row r="16" spans="1:20" s="131" customFormat="1" ht="30">
      <c r="A16" s="117" t="s">
        <v>119</v>
      </c>
      <c r="B16" s="113"/>
      <c r="C16" s="119" t="s">
        <v>143</v>
      </c>
      <c r="D16" s="119"/>
      <c r="E16" s="127">
        <v>15000000</v>
      </c>
      <c r="F16" s="127"/>
      <c r="G16" s="127">
        <v>500</v>
      </c>
      <c r="H16" s="127"/>
      <c r="I16" s="127">
        <v>0</v>
      </c>
      <c r="J16" s="127"/>
      <c r="K16" s="127">
        <v>0</v>
      </c>
      <c r="L16" s="127"/>
      <c r="M16" s="127">
        <f t="shared" si="0"/>
        <v>0</v>
      </c>
      <c r="N16" s="127"/>
      <c r="O16" s="127">
        <v>7500000000</v>
      </c>
      <c r="P16" s="127"/>
      <c r="Q16" s="127">
        <v>0</v>
      </c>
      <c r="R16" s="127"/>
      <c r="S16" s="127">
        <f t="shared" si="1"/>
        <v>7500000000</v>
      </c>
      <c r="T16" s="134"/>
    </row>
    <row r="17" spans="1:20" s="131" customFormat="1" ht="30">
      <c r="A17" s="117" t="s">
        <v>125</v>
      </c>
      <c r="B17" s="113"/>
      <c r="C17" s="119" t="s">
        <v>130</v>
      </c>
      <c r="D17" s="119"/>
      <c r="E17" s="127">
        <v>1300000</v>
      </c>
      <c r="F17" s="127"/>
      <c r="G17" s="127">
        <v>3370</v>
      </c>
      <c r="H17" s="127"/>
      <c r="I17" s="127">
        <v>0</v>
      </c>
      <c r="J17" s="127"/>
      <c r="K17" s="127">
        <v>0</v>
      </c>
      <c r="L17" s="127"/>
      <c r="M17" s="127">
        <f t="shared" si="0"/>
        <v>0</v>
      </c>
      <c r="N17" s="127"/>
      <c r="O17" s="127">
        <v>4381000000</v>
      </c>
      <c r="P17" s="127"/>
      <c r="Q17" s="127">
        <v>0</v>
      </c>
      <c r="R17" s="127"/>
      <c r="S17" s="127">
        <f t="shared" si="1"/>
        <v>4381000000</v>
      </c>
      <c r="T17" s="134"/>
    </row>
    <row r="18" spans="1:20" s="131" customFormat="1" ht="30">
      <c r="A18" s="117" t="s">
        <v>90</v>
      </c>
      <c r="B18" s="113"/>
      <c r="C18" s="119" t="s">
        <v>133</v>
      </c>
      <c r="D18" s="119"/>
      <c r="E18" s="127">
        <v>30000000</v>
      </c>
      <c r="F18" s="127"/>
      <c r="G18" s="127">
        <v>130</v>
      </c>
      <c r="H18" s="127"/>
      <c r="I18" s="127">
        <v>0</v>
      </c>
      <c r="J18" s="127"/>
      <c r="K18" s="127">
        <v>0</v>
      </c>
      <c r="L18" s="127"/>
      <c r="M18" s="127">
        <f t="shared" si="0"/>
        <v>0</v>
      </c>
      <c r="N18" s="127"/>
      <c r="O18" s="127">
        <v>3900000000</v>
      </c>
      <c r="P18" s="127"/>
      <c r="Q18" s="127">
        <v>0</v>
      </c>
      <c r="R18" s="127"/>
      <c r="S18" s="127">
        <f t="shared" si="1"/>
        <v>3900000000</v>
      </c>
      <c r="T18" s="134"/>
    </row>
    <row r="19" spans="1:20" s="131" customFormat="1" ht="30">
      <c r="A19" s="117" t="s">
        <v>108</v>
      </c>
      <c r="B19" s="113"/>
      <c r="C19" s="119" t="s">
        <v>144</v>
      </c>
      <c r="D19" s="119"/>
      <c r="E19" s="127">
        <v>7000000</v>
      </c>
      <c r="F19" s="127"/>
      <c r="G19" s="127">
        <v>2000</v>
      </c>
      <c r="H19" s="127"/>
      <c r="I19" s="127">
        <v>0</v>
      </c>
      <c r="J19" s="127"/>
      <c r="K19" s="127">
        <v>0</v>
      </c>
      <c r="L19" s="127"/>
      <c r="M19" s="127">
        <f t="shared" si="0"/>
        <v>0</v>
      </c>
      <c r="N19" s="127"/>
      <c r="O19" s="127">
        <v>14000000000</v>
      </c>
      <c r="P19" s="127"/>
      <c r="Q19" s="127">
        <v>0</v>
      </c>
      <c r="R19" s="127"/>
      <c r="S19" s="127">
        <f t="shared" si="1"/>
        <v>14000000000</v>
      </c>
      <c r="T19" s="134"/>
    </row>
    <row r="20" spans="1:20" s="131" customFormat="1" ht="30">
      <c r="A20" s="117" t="s">
        <v>86</v>
      </c>
      <c r="B20" s="113"/>
      <c r="C20" s="119" t="s">
        <v>151</v>
      </c>
      <c r="D20" s="119"/>
      <c r="E20" s="127">
        <v>2800000</v>
      </c>
      <c r="F20" s="127"/>
      <c r="G20" s="127">
        <v>3860</v>
      </c>
      <c r="H20" s="127"/>
      <c r="I20" s="127">
        <v>0</v>
      </c>
      <c r="J20" s="127"/>
      <c r="K20" s="127">
        <v>0</v>
      </c>
      <c r="L20" s="127"/>
      <c r="M20" s="127">
        <f t="shared" si="0"/>
        <v>0</v>
      </c>
      <c r="N20" s="127"/>
      <c r="O20" s="127">
        <v>10808000000</v>
      </c>
      <c r="P20" s="127"/>
      <c r="Q20" s="127">
        <v>412953887</v>
      </c>
      <c r="R20" s="127"/>
      <c r="S20" s="127">
        <f t="shared" si="1"/>
        <v>10395046113</v>
      </c>
      <c r="T20" s="134"/>
    </row>
    <row r="21" spans="1:20" s="131" customFormat="1" ht="30">
      <c r="A21" s="117" t="s">
        <v>88</v>
      </c>
      <c r="B21" s="113"/>
      <c r="C21" s="119" t="s">
        <v>136</v>
      </c>
      <c r="D21" s="119"/>
      <c r="E21" s="127">
        <v>6400000</v>
      </c>
      <c r="F21" s="127"/>
      <c r="G21" s="127">
        <v>6830</v>
      </c>
      <c r="H21" s="127"/>
      <c r="I21" s="127">
        <v>0</v>
      </c>
      <c r="J21" s="127"/>
      <c r="K21" s="127">
        <v>0</v>
      </c>
      <c r="L21" s="127"/>
      <c r="M21" s="127">
        <f t="shared" si="0"/>
        <v>0</v>
      </c>
      <c r="N21" s="127"/>
      <c r="O21" s="127">
        <v>43712000000</v>
      </c>
      <c r="P21" s="127"/>
      <c r="Q21" s="127">
        <v>0</v>
      </c>
      <c r="R21" s="127"/>
      <c r="S21" s="127">
        <f t="shared" si="1"/>
        <v>43712000000</v>
      </c>
      <c r="T21" s="134"/>
    </row>
    <row r="22" spans="1:20" s="131" customFormat="1" ht="30">
      <c r="A22" s="117" t="s">
        <v>89</v>
      </c>
      <c r="B22" s="113"/>
      <c r="C22" s="119" t="s">
        <v>171</v>
      </c>
      <c r="D22" s="119"/>
      <c r="E22" s="127">
        <v>21800000</v>
      </c>
      <c r="F22" s="127"/>
      <c r="G22" s="127">
        <v>1500</v>
      </c>
      <c r="H22" s="127"/>
      <c r="I22" s="127">
        <v>32700000000</v>
      </c>
      <c r="J22" s="127"/>
      <c r="K22" s="127">
        <v>2056867779</v>
      </c>
      <c r="L22" s="127"/>
      <c r="M22" s="127">
        <f t="shared" si="0"/>
        <v>30643132221</v>
      </c>
      <c r="N22" s="127"/>
      <c r="O22" s="127">
        <v>32700000000</v>
      </c>
      <c r="P22" s="127"/>
      <c r="Q22" s="127">
        <v>2056867779</v>
      </c>
      <c r="R22" s="127"/>
      <c r="S22" s="127">
        <f t="shared" si="1"/>
        <v>30643132221</v>
      </c>
      <c r="T22" s="134"/>
    </row>
    <row r="23" spans="1:20" s="131" customFormat="1" ht="30">
      <c r="A23" s="117" t="s">
        <v>99</v>
      </c>
      <c r="B23" s="113"/>
      <c r="C23" s="119" t="s">
        <v>138</v>
      </c>
      <c r="D23" s="119"/>
      <c r="E23" s="127">
        <v>57000000</v>
      </c>
      <c r="F23" s="127"/>
      <c r="G23" s="127">
        <v>200</v>
      </c>
      <c r="H23" s="127"/>
      <c r="I23" s="127">
        <v>0</v>
      </c>
      <c r="J23" s="127"/>
      <c r="K23" s="127">
        <v>0</v>
      </c>
      <c r="L23" s="127"/>
      <c r="M23" s="127">
        <f t="shared" si="0"/>
        <v>0</v>
      </c>
      <c r="N23" s="127"/>
      <c r="O23" s="127">
        <v>11400000000</v>
      </c>
      <c r="P23" s="127"/>
      <c r="Q23" s="127">
        <v>0</v>
      </c>
      <c r="R23" s="127"/>
      <c r="S23" s="127">
        <f t="shared" si="1"/>
        <v>11400000000</v>
      </c>
      <c r="T23" s="134"/>
    </row>
    <row r="24" spans="1:20" s="131" customFormat="1" ht="30">
      <c r="A24" s="117" t="s">
        <v>107</v>
      </c>
      <c r="B24" s="113"/>
      <c r="C24" s="119" t="s">
        <v>137</v>
      </c>
      <c r="D24" s="119"/>
      <c r="E24" s="127">
        <v>12300000</v>
      </c>
      <c r="F24" s="127"/>
      <c r="G24" s="127">
        <v>4290</v>
      </c>
      <c r="H24" s="127"/>
      <c r="I24" s="127">
        <v>0</v>
      </c>
      <c r="J24" s="127"/>
      <c r="K24" s="127">
        <v>0</v>
      </c>
      <c r="L24" s="127"/>
      <c r="M24" s="127">
        <f t="shared" si="0"/>
        <v>0</v>
      </c>
      <c r="N24" s="127"/>
      <c r="O24" s="127">
        <v>52767000000</v>
      </c>
      <c r="P24" s="127"/>
      <c r="Q24" s="127">
        <v>1097100604</v>
      </c>
      <c r="R24" s="127"/>
      <c r="S24" s="127">
        <f t="shared" si="1"/>
        <v>51669899396</v>
      </c>
      <c r="T24" s="134"/>
    </row>
    <row r="25" spans="1:20" s="131" customFormat="1" ht="30">
      <c r="A25" s="117" t="s">
        <v>127</v>
      </c>
      <c r="B25" s="113"/>
      <c r="C25" s="119" t="s">
        <v>152</v>
      </c>
      <c r="D25" s="119"/>
      <c r="E25" s="127">
        <v>60000000</v>
      </c>
      <c r="F25" s="127"/>
      <c r="G25" s="127">
        <v>550</v>
      </c>
      <c r="H25" s="127"/>
      <c r="I25" s="127">
        <v>0</v>
      </c>
      <c r="J25" s="127"/>
      <c r="K25" s="127">
        <v>0</v>
      </c>
      <c r="L25" s="127"/>
      <c r="M25" s="127">
        <f t="shared" si="0"/>
        <v>0</v>
      </c>
      <c r="N25" s="127"/>
      <c r="O25" s="127">
        <v>33000000000</v>
      </c>
      <c r="P25" s="127"/>
      <c r="Q25" s="127">
        <v>620967742</v>
      </c>
      <c r="R25" s="127"/>
      <c r="S25" s="127">
        <f t="shared" si="1"/>
        <v>32379032258</v>
      </c>
      <c r="T25" s="134"/>
    </row>
    <row r="26" spans="1:20" s="131" customFormat="1" ht="30">
      <c r="A26" s="117" t="s">
        <v>111</v>
      </c>
      <c r="B26" s="113"/>
      <c r="C26" s="119" t="s">
        <v>167</v>
      </c>
      <c r="D26" s="119"/>
      <c r="E26" s="127">
        <v>170000000</v>
      </c>
      <c r="F26" s="127"/>
      <c r="G26" s="127">
        <v>188</v>
      </c>
      <c r="H26" s="127"/>
      <c r="I26" s="127">
        <v>31960000000</v>
      </c>
      <c r="J26" s="127"/>
      <c r="K26" s="127">
        <v>643489933</v>
      </c>
      <c r="L26" s="127"/>
      <c r="M26" s="127">
        <f t="shared" si="0"/>
        <v>31316510067</v>
      </c>
      <c r="N26" s="127"/>
      <c r="O26" s="127">
        <v>31960000000</v>
      </c>
      <c r="P26" s="127"/>
      <c r="Q26" s="127">
        <v>643489933</v>
      </c>
      <c r="R26" s="127"/>
      <c r="S26" s="127">
        <f t="shared" si="1"/>
        <v>31316510067</v>
      </c>
      <c r="T26" s="134"/>
    </row>
    <row r="27" spans="1:20" s="131" customFormat="1" ht="30">
      <c r="A27" s="117" t="s">
        <v>124</v>
      </c>
      <c r="B27" s="113"/>
      <c r="C27" s="119" t="s">
        <v>131</v>
      </c>
      <c r="D27" s="119"/>
      <c r="E27" s="127">
        <v>2000000</v>
      </c>
      <c r="F27" s="127"/>
      <c r="G27" s="127">
        <v>4100</v>
      </c>
      <c r="H27" s="127"/>
      <c r="I27" s="127">
        <v>0</v>
      </c>
      <c r="J27" s="127"/>
      <c r="K27" s="127">
        <v>0</v>
      </c>
      <c r="L27" s="127"/>
      <c r="M27" s="127">
        <f t="shared" si="0"/>
        <v>0</v>
      </c>
      <c r="N27" s="127"/>
      <c r="O27" s="127">
        <v>8200000000</v>
      </c>
      <c r="P27" s="127"/>
      <c r="Q27" s="127">
        <v>328862590</v>
      </c>
      <c r="R27" s="127"/>
      <c r="S27" s="127">
        <f t="shared" si="1"/>
        <v>7871137410</v>
      </c>
      <c r="T27" s="134"/>
    </row>
    <row r="28" spans="1:20" s="131" customFormat="1" ht="28.5" thickBot="1">
      <c r="A28" s="113"/>
      <c r="B28" s="113"/>
      <c r="C28" s="119"/>
      <c r="D28" s="119"/>
      <c r="E28" s="118"/>
      <c r="F28" s="113"/>
      <c r="G28" s="122"/>
      <c r="H28" s="113"/>
      <c r="I28" s="125">
        <f>SUM(I9:I27)</f>
        <v>64660000000</v>
      </c>
      <c r="J28" s="122" t="e">
        <f>SUM(#REF!)</f>
        <v>#REF!</v>
      </c>
      <c r="K28" s="125">
        <f>SUM(K9:K27)</f>
        <v>2700357712</v>
      </c>
      <c r="L28" s="122" t="e">
        <f>SUM(#REF!)</f>
        <v>#REF!</v>
      </c>
      <c r="M28" s="125">
        <f>SUM(M9:M27)</f>
        <v>61959642288</v>
      </c>
      <c r="N28" s="122" t="e">
        <f>SUM(#REF!)</f>
        <v>#REF!</v>
      </c>
      <c r="O28" s="125">
        <f>SUM(O9:O27)</f>
        <v>411455664700</v>
      </c>
      <c r="P28" s="122" t="e">
        <f>SUM(#REF!)</f>
        <v>#REF!</v>
      </c>
      <c r="Q28" s="125">
        <f>SUM(Q9:Q27)</f>
        <v>5845304198</v>
      </c>
      <c r="R28" s="122" t="e">
        <f>SUM(#REF!)</f>
        <v>#REF!</v>
      </c>
      <c r="S28" s="125">
        <f>SUM(S9:S27)</f>
        <v>405610360502</v>
      </c>
      <c r="T28" s="135"/>
    </row>
    <row r="29" spans="1:20" s="131" customFormat="1" ht="30.75" thickTop="1">
      <c r="A29" s="117"/>
      <c r="B29" s="113"/>
      <c r="C29" s="119"/>
      <c r="D29" s="119"/>
      <c r="E29" s="118"/>
      <c r="F29" s="113"/>
      <c r="G29" s="122"/>
      <c r="H29" s="113"/>
      <c r="I29" s="122"/>
      <c r="J29" s="113"/>
      <c r="K29" s="122"/>
      <c r="L29" s="113"/>
      <c r="M29" s="128"/>
      <c r="N29" s="113"/>
      <c r="O29" s="136"/>
      <c r="P29" s="113"/>
      <c r="Q29" s="122"/>
      <c r="R29" s="113"/>
      <c r="S29" s="122"/>
      <c r="T29" s="134"/>
    </row>
    <row r="30" spans="1:20" s="131" customFormat="1" ht="30">
      <c r="A30" s="117"/>
      <c r="B30" s="113"/>
      <c r="C30" s="119"/>
      <c r="D30" s="119"/>
      <c r="E30" s="118"/>
      <c r="F30" s="113"/>
      <c r="G30" s="122"/>
      <c r="H30" s="113"/>
      <c r="I30" s="122"/>
      <c r="J30" s="113"/>
      <c r="K30" s="122"/>
      <c r="L30" s="113"/>
      <c r="M30" s="128"/>
      <c r="N30" s="113"/>
      <c r="O30" s="122"/>
      <c r="P30" s="113"/>
      <c r="Q30" s="127"/>
      <c r="R30" s="113"/>
      <c r="S30" s="122"/>
      <c r="T30" s="134"/>
    </row>
    <row r="31" spans="1:20" s="131" customFormat="1" ht="30">
      <c r="A31" s="117"/>
      <c r="B31" s="113"/>
      <c r="C31" s="119"/>
      <c r="D31" s="119"/>
      <c r="E31" s="118"/>
      <c r="F31" s="113"/>
      <c r="G31" s="122"/>
      <c r="H31" s="113"/>
      <c r="I31" s="122"/>
      <c r="J31" s="113"/>
      <c r="K31" s="127"/>
      <c r="L31" s="113"/>
      <c r="M31" s="128"/>
      <c r="N31" s="113"/>
      <c r="O31" s="122"/>
      <c r="P31" s="113"/>
      <c r="Q31" s="122"/>
      <c r="R31" s="113"/>
      <c r="S31" s="122"/>
      <c r="T31" s="134"/>
    </row>
    <row r="32" spans="1:20" s="131" customFormat="1" ht="30">
      <c r="A32" s="117"/>
      <c r="B32" s="113"/>
      <c r="C32" s="119"/>
      <c r="D32" s="119"/>
      <c r="E32" s="118"/>
      <c r="F32" s="113"/>
      <c r="G32" s="122"/>
      <c r="H32" s="113"/>
      <c r="I32" s="122"/>
      <c r="J32" s="113"/>
      <c r="K32" s="122"/>
      <c r="L32" s="113"/>
      <c r="M32" s="128"/>
      <c r="N32" s="113"/>
      <c r="O32" s="122"/>
      <c r="P32" s="113"/>
      <c r="Q32" s="122"/>
      <c r="R32" s="113"/>
      <c r="S32" s="122"/>
      <c r="T32" s="134"/>
    </row>
    <row r="33" spans="1:20" s="131" customFormat="1" ht="30">
      <c r="A33" s="117"/>
      <c r="B33" s="113"/>
      <c r="C33" s="119"/>
      <c r="D33" s="119"/>
      <c r="E33" s="118"/>
      <c r="F33" s="113"/>
      <c r="G33" s="122"/>
      <c r="H33" s="113"/>
      <c r="I33" s="122"/>
      <c r="J33" s="113"/>
      <c r="K33" s="122"/>
      <c r="L33" s="113"/>
      <c r="M33" s="128"/>
      <c r="N33" s="113"/>
      <c r="O33" s="122"/>
      <c r="P33" s="113"/>
      <c r="Q33" s="122"/>
      <c r="R33" s="113"/>
      <c r="S33" s="122"/>
      <c r="T33" s="134"/>
    </row>
    <row r="34" spans="1:20" s="131" customFormat="1">
      <c r="A34" s="113"/>
      <c r="B34" s="113"/>
      <c r="C34" s="119"/>
      <c r="D34" s="119"/>
      <c r="E34" s="118"/>
      <c r="F34" s="113"/>
      <c r="G34" s="113"/>
      <c r="H34" s="113"/>
      <c r="I34" s="113"/>
      <c r="J34" s="113"/>
      <c r="K34" s="122"/>
      <c r="L34" s="113"/>
      <c r="M34" s="128"/>
      <c r="N34" s="113"/>
      <c r="O34" s="122"/>
      <c r="P34" s="113"/>
      <c r="Q34" s="122"/>
      <c r="R34" s="113"/>
      <c r="S34" s="122"/>
      <c r="T34" s="134"/>
    </row>
    <row r="35" spans="1:20" s="131" customFormat="1">
      <c r="A35" s="113"/>
      <c r="B35" s="113"/>
      <c r="C35" s="119"/>
      <c r="D35" s="119"/>
      <c r="E35" s="119"/>
      <c r="F35" s="113"/>
      <c r="G35" s="113"/>
      <c r="H35" s="113"/>
      <c r="I35" s="113"/>
      <c r="J35" s="113"/>
      <c r="K35" s="122"/>
      <c r="L35" s="113"/>
      <c r="M35" s="128"/>
      <c r="N35" s="113"/>
      <c r="O35" s="113"/>
      <c r="P35" s="113"/>
      <c r="Q35" s="113"/>
      <c r="R35" s="113"/>
      <c r="S35" s="113"/>
      <c r="T35" s="134"/>
    </row>
    <row r="36" spans="1:20" s="131" customFormat="1">
      <c r="A36" s="113"/>
      <c r="B36" s="113"/>
      <c r="C36" s="119"/>
      <c r="D36" s="119"/>
      <c r="E36" s="119"/>
      <c r="F36" s="113"/>
      <c r="G36" s="113"/>
      <c r="H36" s="113"/>
      <c r="I36" s="113"/>
      <c r="J36" s="113"/>
      <c r="K36" s="122"/>
      <c r="L36" s="113"/>
      <c r="M36" s="128"/>
      <c r="N36" s="113"/>
      <c r="O36" s="113"/>
      <c r="P36" s="113"/>
      <c r="Q36" s="113"/>
      <c r="R36" s="113"/>
      <c r="S36" s="113"/>
      <c r="T36" s="134"/>
    </row>
    <row r="37" spans="1:20" s="131" customFormat="1">
      <c r="A37" s="113"/>
      <c r="B37" s="113"/>
      <c r="C37" s="119"/>
      <c r="D37" s="119"/>
      <c r="E37" s="119"/>
      <c r="F37" s="113"/>
      <c r="G37" s="113"/>
      <c r="H37" s="113"/>
      <c r="I37" s="113"/>
      <c r="J37" s="113"/>
      <c r="K37" s="122"/>
      <c r="L37" s="113"/>
      <c r="M37" s="128"/>
      <c r="N37" s="113"/>
      <c r="O37" s="113"/>
      <c r="P37" s="113"/>
      <c r="Q37" s="113"/>
      <c r="R37" s="113"/>
      <c r="S37" s="113"/>
      <c r="T37" s="134"/>
    </row>
    <row r="38" spans="1:20" s="131" customFormat="1">
      <c r="A38" s="113"/>
      <c r="B38" s="113"/>
      <c r="C38" s="119"/>
      <c r="D38" s="119"/>
      <c r="E38" s="119"/>
      <c r="F38" s="113"/>
      <c r="G38" s="113"/>
      <c r="H38" s="113"/>
      <c r="I38" s="113"/>
      <c r="J38" s="113"/>
      <c r="K38" s="113"/>
      <c r="L38" s="113"/>
      <c r="M38" s="128"/>
      <c r="N38" s="113"/>
      <c r="O38" s="113"/>
      <c r="P38" s="113"/>
      <c r="Q38" s="113"/>
      <c r="R38" s="113"/>
      <c r="S38" s="113"/>
      <c r="T38" s="134"/>
    </row>
    <row r="39" spans="1:20" s="131" customFormat="1">
      <c r="A39" s="113"/>
      <c r="B39" s="113"/>
      <c r="C39" s="119"/>
      <c r="D39" s="119"/>
      <c r="E39" s="119"/>
      <c r="F39" s="113"/>
      <c r="G39" s="113"/>
      <c r="H39" s="113"/>
      <c r="I39" s="113"/>
      <c r="J39" s="113"/>
      <c r="K39" s="113"/>
      <c r="L39" s="113"/>
      <c r="M39" s="128"/>
      <c r="N39" s="113"/>
      <c r="O39" s="113"/>
      <c r="P39" s="113"/>
      <c r="Q39" s="113"/>
      <c r="R39" s="113"/>
      <c r="S39" s="113"/>
      <c r="T39" s="134"/>
    </row>
    <row r="40" spans="1:20" s="131" customFormat="1">
      <c r="A40" s="113"/>
      <c r="B40" s="113"/>
      <c r="C40" s="119"/>
      <c r="D40" s="119"/>
      <c r="E40" s="119"/>
      <c r="F40" s="113"/>
      <c r="G40" s="113"/>
      <c r="H40" s="113"/>
      <c r="I40" s="113"/>
      <c r="J40" s="113"/>
      <c r="K40" s="113"/>
      <c r="L40" s="113"/>
      <c r="M40" s="128"/>
      <c r="N40" s="113"/>
      <c r="O40" s="113"/>
      <c r="P40" s="113"/>
      <c r="Q40" s="113"/>
      <c r="R40" s="113"/>
      <c r="S40" s="113"/>
      <c r="T40" s="134"/>
    </row>
    <row r="41" spans="1:20" s="113" customFormat="1">
      <c r="C41" s="119"/>
      <c r="D41" s="119"/>
      <c r="E41" s="119"/>
      <c r="M41" s="128"/>
      <c r="T41" s="93"/>
    </row>
    <row r="42" spans="1:20" s="113" customFormat="1">
      <c r="C42" s="119"/>
      <c r="D42" s="119"/>
      <c r="E42" s="119"/>
      <c r="M42" s="128"/>
      <c r="T42" s="93"/>
    </row>
    <row r="43" spans="1:20" s="113" customFormat="1">
      <c r="C43" s="119"/>
      <c r="D43" s="119"/>
      <c r="E43" s="119"/>
      <c r="M43" s="128"/>
      <c r="T43" s="93"/>
    </row>
    <row r="44" spans="1:20" s="113" customFormat="1">
      <c r="C44" s="119"/>
      <c r="D44" s="119"/>
      <c r="E44" s="119"/>
      <c r="M44" s="128"/>
      <c r="T44" s="93"/>
    </row>
    <row r="45" spans="1:20" s="113" customFormat="1">
      <c r="C45" s="119"/>
      <c r="D45" s="119"/>
      <c r="E45" s="119"/>
      <c r="M45" s="128"/>
      <c r="T45" s="93"/>
    </row>
    <row r="46" spans="1:20" s="113" customFormat="1">
      <c r="C46" s="119"/>
      <c r="D46" s="119"/>
      <c r="E46" s="119"/>
      <c r="M46" s="128"/>
      <c r="T46" s="93"/>
    </row>
    <row r="47" spans="1:20" s="113" customFormat="1">
      <c r="C47" s="119"/>
      <c r="D47" s="119"/>
      <c r="E47" s="119"/>
      <c r="M47" s="128"/>
      <c r="T47" s="93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rightToLeft="1" view="pageBreakPreview" zoomScale="55" zoomScaleNormal="100" zoomScaleSheetLayoutView="55" workbookViewId="0">
      <selection activeCell="A39" sqref="A39:XFD44"/>
    </sheetView>
  </sheetViews>
  <sheetFormatPr defaultColWidth="8.7109375" defaultRowHeight="27.75"/>
  <cols>
    <col min="1" max="1" width="47.28515625" style="113" customWidth="1"/>
    <col min="2" max="2" width="0.5703125" style="113" customWidth="1"/>
    <col min="3" max="3" width="20.140625" style="119" bestFit="1" customWidth="1"/>
    <col min="4" max="4" width="0.5703125" style="113" customWidth="1"/>
    <col min="5" max="5" width="28.7109375" style="113" customWidth="1"/>
    <col min="6" max="6" width="0.7109375" style="113" customWidth="1"/>
    <col min="7" max="7" width="28.28515625" style="113" customWidth="1"/>
    <col min="8" max="8" width="1" style="113" customWidth="1"/>
    <col min="9" max="9" width="26.5703125" style="113" customWidth="1"/>
    <col min="10" max="10" width="1.140625" style="113" customWidth="1"/>
    <col min="11" max="11" width="19.7109375" style="119" bestFit="1" customWidth="1"/>
    <col min="12" max="12" width="1" style="113" customWidth="1"/>
    <col min="13" max="13" width="28" style="113" bestFit="1" customWidth="1"/>
    <col min="14" max="14" width="0.7109375" style="113" customWidth="1"/>
    <col min="15" max="15" width="28.7109375" style="113" bestFit="1" customWidth="1"/>
    <col min="16" max="16" width="0.85546875" style="113" customWidth="1"/>
    <col min="17" max="17" width="25.7109375" style="113" customWidth="1"/>
    <col min="18" max="18" width="24.85546875" style="113" bestFit="1" customWidth="1"/>
    <col min="19" max="19" width="27.7109375" style="113" bestFit="1" customWidth="1"/>
    <col min="20" max="20" width="20.42578125" style="113" bestFit="1" customWidth="1"/>
    <col min="21" max="21" width="25.5703125" style="113" bestFit="1" customWidth="1"/>
    <col min="22" max="22" width="17.5703125" style="113" bestFit="1" customWidth="1"/>
    <col min="23" max="23" width="8.7109375" style="113"/>
    <col min="24" max="24" width="17.5703125" style="113" bestFit="1" customWidth="1"/>
    <col min="25" max="25" width="8.7109375" style="113"/>
    <col min="26" max="26" width="23.28515625" style="113" bestFit="1" customWidth="1"/>
    <col min="27" max="16384" width="8.7109375" style="113"/>
  </cols>
  <sheetData>
    <row r="1" spans="1:26" ht="31.5" customHeight="1"/>
    <row r="2" spans="1:26" s="138" customFormat="1" ht="36">
      <c r="A2" s="137" t="s">
        <v>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6" s="138" customFormat="1" ht="36">
      <c r="A3" s="137" t="s">
        <v>29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6" s="138" customFormat="1" ht="36">
      <c r="A4" s="137" t="str">
        <f>'درآمد ناشی از تغییر قیمت اوراق '!A4:Q4</f>
        <v>برای ماه منتهی به 1402/07/30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26" s="138" customFormat="1" ht="36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26" ht="40.5">
      <c r="A6" s="140" t="s">
        <v>78</v>
      </c>
      <c r="B6" s="140"/>
      <c r="C6" s="140"/>
      <c r="D6" s="140"/>
      <c r="E6" s="140"/>
      <c r="F6" s="140"/>
      <c r="G6" s="140"/>
      <c r="H6" s="140"/>
    </row>
    <row r="7" spans="1:26" ht="45" customHeight="1" thickBot="1">
      <c r="A7" s="112" t="s">
        <v>3</v>
      </c>
      <c r="C7" s="115" t="s">
        <v>169</v>
      </c>
      <c r="D7" s="115" t="s">
        <v>31</v>
      </c>
      <c r="E7" s="115" t="s">
        <v>31</v>
      </c>
      <c r="F7" s="115" t="s">
        <v>31</v>
      </c>
      <c r="G7" s="115" t="s">
        <v>31</v>
      </c>
      <c r="H7" s="115" t="s">
        <v>31</v>
      </c>
      <c r="I7" s="115" t="s">
        <v>31</v>
      </c>
      <c r="K7" s="115" t="s">
        <v>170</v>
      </c>
      <c r="L7" s="115" t="s">
        <v>32</v>
      </c>
      <c r="M7" s="115" t="s">
        <v>32</v>
      </c>
      <c r="N7" s="115" t="s">
        <v>32</v>
      </c>
      <c r="O7" s="115" t="s">
        <v>32</v>
      </c>
      <c r="P7" s="115" t="s">
        <v>32</v>
      </c>
      <c r="Q7" s="115" t="s">
        <v>32</v>
      </c>
    </row>
    <row r="8" spans="1:26" s="131" customFormat="1" ht="54.75" customHeight="1" thickBot="1">
      <c r="A8" s="115" t="s">
        <v>3</v>
      </c>
      <c r="C8" s="141" t="s">
        <v>6</v>
      </c>
      <c r="E8" s="141" t="s">
        <v>45</v>
      </c>
      <c r="G8" s="141" t="s">
        <v>46</v>
      </c>
      <c r="I8" s="141" t="s">
        <v>48</v>
      </c>
      <c r="K8" s="141" t="s">
        <v>6</v>
      </c>
      <c r="M8" s="141" t="s">
        <v>45</v>
      </c>
      <c r="O8" s="141" t="s">
        <v>46</v>
      </c>
      <c r="Q8" s="141" t="s">
        <v>48</v>
      </c>
    </row>
    <row r="9" spans="1:26" ht="34.5" customHeight="1">
      <c r="A9" s="117" t="s">
        <v>122</v>
      </c>
      <c r="C9" s="50">
        <v>664538</v>
      </c>
      <c r="D9" s="50"/>
      <c r="E9" s="50">
        <v>29167236952</v>
      </c>
      <c r="F9" s="50"/>
      <c r="G9" s="50">
        <v>37509243722</v>
      </c>
      <c r="H9" s="50"/>
      <c r="I9" s="50">
        <f>E9-G9</f>
        <v>-8342006770</v>
      </c>
      <c r="J9" s="50"/>
      <c r="K9" s="50">
        <v>1038208</v>
      </c>
      <c r="L9" s="50"/>
      <c r="M9" s="50">
        <v>48061966457</v>
      </c>
      <c r="N9" s="50"/>
      <c r="O9" s="50">
        <v>58627017292</v>
      </c>
      <c r="P9" s="50"/>
      <c r="Q9" s="50">
        <v>-10565050835</v>
      </c>
      <c r="R9" s="127"/>
      <c r="S9" s="127"/>
      <c r="U9" s="122"/>
      <c r="V9" s="122"/>
      <c r="X9" s="122"/>
      <c r="Z9" s="122"/>
    </row>
    <row r="10" spans="1:26" ht="34.5" customHeight="1">
      <c r="A10" s="117" t="s">
        <v>124</v>
      </c>
      <c r="C10" s="50">
        <v>73727</v>
      </c>
      <c r="D10" s="50"/>
      <c r="E10" s="50">
        <v>3775748260</v>
      </c>
      <c r="F10" s="50"/>
      <c r="G10" s="50">
        <f>3523023565+339271128</f>
        <v>3862294693</v>
      </c>
      <c r="H10" s="50"/>
      <c r="I10" s="50">
        <f t="shared" ref="I10:I36" si="0">E10-G10</f>
        <v>-86546433</v>
      </c>
      <c r="J10" s="50"/>
      <c r="K10" s="50">
        <v>2000000</v>
      </c>
      <c r="L10" s="50"/>
      <c r="M10" s="50">
        <v>99816111274</v>
      </c>
      <c r="N10" s="50"/>
      <c r="O10" s="50">
        <v>95569426801</v>
      </c>
      <c r="P10" s="50"/>
      <c r="Q10" s="50">
        <v>4246684473</v>
      </c>
      <c r="R10" s="127"/>
      <c r="S10" s="127"/>
      <c r="U10" s="122"/>
    </row>
    <row r="11" spans="1:26" ht="34.5" customHeight="1">
      <c r="A11" s="117" t="s">
        <v>123</v>
      </c>
      <c r="C11" s="50">
        <v>300000</v>
      </c>
      <c r="D11" s="50"/>
      <c r="E11" s="50">
        <v>8797356073</v>
      </c>
      <c r="F11" s="50"/>
      <c r="G11" s="50">
        <v>9282072000</v>
      </c>
      <c r="H11" s="50"/>
      <c r="I11" s="50">
        <f t="shared" si="0"/>
        <v>-484715927</v>
      </c>
      <c r="J11" s="50"/>
      <c r="K11" s="50">
        <v>309057</v>
      </c>
      <c r="L11" s="50"/>
      <c r="M11" s="50">
        <v>9049947265</v>
      </c>
      <c r="N11" s="50"/>
      <c r="O11" s="50">
        <v>9566707193</v>
      </c>
      <c r="P11" s="50"/>
      <c r="Q11" s="50">
        <v>-516759928</v>
      </c>
      <c r="R11" s="127"/>
      <c r="S11" s="127"/>
      <c r="U11" s="122"/>
    </row>
    <row r="12" spans="1:26" ht="34.5" customHeight="1">
      <c r="A12" s="117" t="s">
        <v>107</v>
      </c>
      <c r="C12" s="50">
        <v>800000</v>
      </c>
      <c r="D12" s="50"/>
      <c r="E12" s="50">
        <v>17978056673</v>
      </c>
      <c r="F12" s="50"/>
      <c r="G12" s="50">
        <v>27370317379</v>
      </c>
      <c r="H12" s="50"/>
      <c r="I12" s="50">
        <f t="shared" si="0"/>
        <v>-9392260706</v>
      </c>
      <c r="J12" s="50"/>
      <c r="K12" s="50">
        <v>5771245</v>
      </c>
      <c r="L12" s="50"/>
      <c r="M12" s="50">
        <v>158325510213</v>
      </c>
      <c r="N12" s="50"/>
      <c r="O12" s="50">
        <v>197295252658</v>
      </c>
      <c r="P12" s="50"/>
      <c r="Q12" s="50">
        <v>-38969742445</v>
      </c>
      <c r="R12" s="127"/>
      <c r="S12" s="127"/>
      <c r="U12" s="122"/>
    </row>
    <row r="13" spans="1:26" ht="34.5" customHeight="1">
      <c r="A13" s="117" t="s">
        <v>86</v>
      </c>
      <c r="C13" s="50">
        <v>100000</v>
      </c>
      <c r="D13" s="50"/>
      <c r="E13" s="50">
        <v>3033964269</v>
      </c>
      <c r="F13" s="50"/>
      <c r="G13" s="50">
        <v>2735776483</v>
      </c>
      <c r="H13" s="50"/>
      <c r="I13" s="50">
        <f t="shared" si="0"/>
        <v>298187786</v>
      </c>
      <c r="J13" s="50"/>
      <c r="K13" s="50">
        <v>301180</v>
      </c>
      <c r="L13" s="50"/>
      <c r="M13" s="50">
        <v>9326203045</v>
      </c>
      <c r="N13" s="50"/>
      <c r="O13" s="50">
        <v>8239428777</v>
      </c>
      <c r="P13" s="50"/>
      <c r="Q13" s="50">
        <v>1086774268</v>
      </c>
      <c r="R13" s="127"/>
      <c r="S13" s="127"/>
      <c r="U13" s="122"/>
    </row>
    <row r="14" spans="1:26" ht="34.5" customHeight="1">
      <c r="A14" s="117" t="s">
        <v>120</v>
      </c>
      <c r="C14" s="50">
        <v>0</v>
      </c>
      <c r="D14" s="50"/>
      <c r="E14" s="50">
        <v>0</v>
      </c>
      <c r="F14" s="50"/>
      <c r="G14" s="50">
        <v>0</v>
      </c>
      <c r="H14" s="50"/>
      <c r="I14" s="50">
        <f t="shared" si="0"/>
        <v>0</v>
      </c>
      <c r="J14" s="50"/>
      <c r="K14" s="50">
        <v>1200000</v>
      </c>
      <c r="L14" s="50"/>
      <c r="M14" s="50">
        <v>26976743458</v>
      </c>
      <c r="N14" s="50"/>
      <c r="O14" s="50">
        <v>22034291695</v>
      </c>
      <c r="P14" s="50"/>
      <c r="Q14" s="50">
        <v>4942451763</v>
      </c>
      <c r="R14" s="127"/>
      <c r="S14" s="127"/>
      <c r="U14" s="122"/>
    </row>
    <row r="15" spans="1:26" ht="34.5" customHeight="1">
      <c r="A15" s="117" t="s">
        <v>127</v>
      </c>
      <c r="C15" s="50">
        <v>0</v>
      </c>
      <c r="D15" s="50"/>
      <c r="E15" s="50">
        <v>0</v>
      </c>
      <c r="F15" s="50"/>
      <c r="G15" s="50">
        <v>0</v>
      </c>
      <c r="H15" s="50"/>
      <c r="I15" s="50">
        <f t="shared" si="0"/>
        <v>0</v>
      </c>
      <c r="J15" s="50"/>
      <c r="K15" s="50">
        <v>1200000</v>
      </c>
      <c r="L15" s="50"/>
      <c r="M15" s="50">
        <v>5718681947</v>
      </c>
      <c r="N15" s="50"/>
      <c r="O15" s="50">
        <v>5704420343</v>
      </c>
      <c r="P15" s="50"/>
      <c r="Q15" s="50">
        <v>14261604</v>
      </c>
      <c r="R15" s="127"/>
      <c r="S15" s="127"/>
      <c r="U15" s="122"/>
    </row>
    <row r="16" spans="1:26" ht="34.5" customHeight="1">
      <c r="A16" s="117" t="s">
        <v>89</v>
      </c>
      <c r="C16" s="50">
        <v>0</v>
      </c>
      <c r="D16" s="50"/>
      <c r="E16" s="50">
        <v>0</v>
      </c>
      <c r="F16" s="50"/>
      <c r="G16" s="50">
        <v>0</v>
      </c>
      <c r="H16" s="50"/>
      <c r="I16" s="50">
        <f t="shared" si="0"/>
        <v>0</v>
      </c>
      <c r="J16" s="50"/>
      <c r="K16" s="50">
        <v>600000</v>
      </c>
      <c r="L16" s="50"/>
      <c r="M16" s="50">
        <v>11815278315</v>
      </c>
      <c r="N16" s="50"/>
      <c r="O16" s="50">
        <v>11321239253</v>
      </c>
      <c r="P16" s="50"/>
      <c r="Q16" s="50">
        <v>494039062</v>
      </c>
      <c r="R16" s="127"/>
      <c r="S16" s="127"/>
      <c r="U16" s="122"/>
    </row>
    <row r="17" spans="1:21" ht="34.5" customHeight="1">
      <c r="A17" s="117" t="s">
        <v>150</v>
      </c>
      <c r="C17" s="50">
        <v>0</v>
      </c>
      <c r="D17" s="50"/>
      <c r="E17" s="50">
        <v>0</v>
      </c>
      <c r="F17" s="50"/>
      <c r="G17" s="50">
        <v>0</v>
      </c>
      <c r="H17" s="50"/>
      <c r="I17" s="50">
        <f t="shared" si="0"/>
        <v>0</v>
      </c>
      <c r="J17" s="50"/>
      <c r="K17" s="50">
        <v>400000</v>
      </c>
      <c r="L17" s="50"/>
      <c r="M17" s="50">
        <v>3489163842</v>
      </c>
      <c r="N17" s="50"/>
      <c r="O17" s="50">
        <v>3385974857</v>
      </c>
      <c r="P17" s="50"/>
      <c r="Q17" s="50">
        <v>103188985</v>
      </c>
      <c r="R17" s="127"/>
      <c r="S17" s="127"/>
      <c r="U17" s="122"/>
    </row>
    <row r="18" spans="1:21" ht="34.5" customHeight="1">
      <c r="A18" s="117" t="s">
        <v>96</v>
      </c>
      <c r="C18" s="50">
        <v>0</v>
      </c>
      <c r="D18" s="50"/>
      <c r="E18" s="50">
        <v>0</v>
      </c>
      <c r="F18" s="50"/>
      <c r="G18" s="50">
        <v>0</v>
      </c>
      <c r="H18" s="50"/>
      <c r="I18" s="50">
        <f t="shared" si="0"/>
        <v>0</v>
      </c>
      <c r="J18" s="50"/>
      <c r="K18" s="50">
        <v>1000000</v>
      </c>
      <c r="L18" s="50"/>
      <c r="M18" s="50">
        <v>33394076888</v>
      </c>
      <c r="N18" s="50"/>
      <c r="O18" s="50">
        <v>32217160312</v>
      </c>
      <c r="P18" s="50"/>
      <c r="Q18" s="50">
        <v>1176916576</v>
      </c>
      <c r="R18" s="127"/>
      <c r="S18" s="127"/>
      <c r="U18" s="122"/>
    </row>
    <row r="19" spans="1:21" ht="34.5" customHeight="1">
      <c r="A19" s="117" t="s">
        <v>125</v>
      </c>
      <c r="C19" s="50">
        <v>0</v>
      </c>
      <c r="D19" s="50"/>
      <c r="E19" s="50">
        <v>0</v>
      </c>
      <c r="F19" s="50"/>
      <c r="G19" s="50">
        <v>0</v>
      </c>
      <c r="H19" s="50"/>
      <c r="I19" s="50">
        <f t="shared" si="0"/>
        <v>0</v>
      </c>
      <c r="J19" s="50"/>
      <c r="K19" s="50">
        <v>5539</v>
      </c>
      <c r="L19" s="50"/>
      <c r="M19" s="50">
        <v>178340735</v>
      </c>
      <c r="N19" s="50"/>
      <c r="O19" s="50">
        <v>187924839</v>
      </c>
      <c r="P19" s="50"/>
      <c r="Q19" s="50">
        <v>-9584104</v>
      </c>
      <c r="R19" s="127"/>
      <c r="S19" s="127"/>
      <c r="U19" s="122"/>
    </row>
    <row r="20" spans="1:21" ht="34.5" customHeight="1">
      <c r="A20" s="117" t="s">
        <v>112</v>
      </c>
      <c r="C20" s="50">
        <v>0</v>
      </c>
      <c r="D20" s="50"/>
      <c r="E20" s="50">
        <v>0</v>
      </c>
      <c r="F20" s="50"/>
      <c r="G20" s="50">
        <v>0</v>
      </c>
      <c r="H20" s="50"/>
      <c r="I20" s="50">
        <f t="shared" si="0"/>
        <v>0</v>
      </c>
      <c r="J20" s="50"/>
      <c r="K20" s="50">
        <v>39400000</v>
      </c>
      <c r="L20" s="50"/>
      <c r="M20" s="50">
        <v>330967173022</v>
      </c>
      <c r="N20" s="50"/>
      <c r="O20" s="50">
        <v>337113879272</v>
      </c>
      <c r="P20" s="50"/>
      <c r="Q20" s="50">
        <v>-6146706250</v>
      </c>
      <c r="R20" s="127"/>
      <c r="S20" s="127"/>
      <c r="U20" s="122"/>
    </row>
    <row r="21" spans="1:21" ht="34.5" customHeight="1">
      <c r="A21" s="117" t="s">
        <v>88</v>
      </c>
      <c r="C21" s="50">
        <v>0</v>
      </c>
      <c r="D21" s="50"/>
      <c r="E21" s="50">
        <v>0</v>
      </c>
      <c r="F21" s="50"/>
      <c r="G21" s="50">
        <v>0</v>
      </c>
      <c r="H21" s="50"/>
      <c r="I21" s="50">
        <f t="shared" si="0"/>
        <v>0</v>
      </c>
      <c r="J21" s="50"/>
      <c r="K21" s="50">
        <v>3104092</v>
      </c>
      <c r="L21" s="50"/>
      <c r="M21" s="50">
        <v>166803722788</v>
      </c>
      <c r="N21" s="50"/>
      <c r="O21" s="50">
        <v>154251466775</v>
      </c>
      <c r="P21" s="50"/>
      <c r="Q21" s="50">
        <v>12552256013</v>
      </c>
      <c r="R21" s="127"/>
      <c r="S21" s="127"/>
      <c r="U21" s="122"/>
    </row>
    <row r="22" spans="1:21" ht="34.5" customHeight="1">
      <c r="A22" s="117" t="s">
        <v>87</v>
      </c>
      <c r="C22" s="50">
        <v>0</v>
      </c>
      <c r="D22" s="50"/>
      <c r="E22" s="50">
        <v>0</v>
      </c>
      <c r="F22" s="50"/>
      <c r="G22" s="50">
        <v>0</v>
      </c>
      <c r="H22" s="50"/>
      <c r="I22" s="50">
        <f t="shared" si="0"/>
        <v>0</v>
      </c>
      <c r="J22" s="50"/>
      <c r="K22" s="50">
        <v>7865510</v>
      </c>
      <c r="L22" s="50"/>
      <c r="M22" s="50">
        <v>166967206689</v>
      </c>
      <c r="N22" s="50"/>
      <c r="O22" s="50">
        <v>198306674325</v>
      </c>
      <c r="P22" s="50"/>
      <c r="Q22" s="50">
        <v>-31339467636</v>
      </c>
      <c r="R22" s="127"/>
      <c r="S22" s="127"/>
      <c r="U22" s="122"/>
    </row>
    <row r="23" spans="1:21" ht="34.5" customHeight="1">
      <c r="A23" s="117" t="s">
        <v>110</v>
      </c>
      <c r="C23" s="50">
        <v>0</v>
      </c>
      <c r="D23" s="50"/>
      <c r="E23" s="50">
        <v>0</v>
      </c>
      <c r="F23" s="50"/>
      <c r="G23" s="50">
        <v>0</v>
      </c>
      <c r="H23" s="50"/>
      <c r="I23" s="50">
        <f t="shared" si="0"/>
        <v>0</v>
      </c>
      <c r="J23" s="50"/>
      <c r="K23" s="50">
        <v>200000</v>
      </c>
      <c r="L23" s="50"/>
      <c r="M23" s="50">
        <v>4771440019</v>
      </c>
      <c r="N23" s="50"/>
      <c r="O23" s="50">
        <v>4212653415</v>
      </c>
      <c r="P23" s="50"/>
      <c r="Q23" s="50">
        <v>558786604</v>
      </c>
      <c r="R23" s="127"/>
      <c r="S23" s="127"/>
      <c r="U23" s="122"/>
    </row>
    <row r="24" spans="1:21" ht="34.5" customHeight="1">
      <c r="A24" s="117" t="s">
        <v>111</v>
      </c>
      <c r="C24" s="50">
        <v>0</v>
      </c>
      <c r="D24" s="50"/>
      <c r="E24" s="50">
        <v>0</v>
      </c>
      <c r="F24" s="50"/>
      <c r="G24" s="50">
        <v>0</v>
      </c>
      <c r="H24" s="50"/>
      <c r="I24" s="50">
        <f t="shared" si="0"/>
        <v>0</v>
      </c>
      <c r="J24" s="50"/>
      <c r="K24" s="50">
        <v>3000000</v>
      </c>
      <c r="L24" s="50"/>
      <c r="M24" s="50">
        <v>4196712078</v>
      </c>
      <c r="N24" s="50"/>
      <c r="O24" s="50">
        <v>3858902097</v>
      </c>
      <c r="P24" s="50"/>
      <c r="Q24" s="50">
        <v>337809981</v>
      </c>
      <c r="R24" s="127"/>
      <c r="S24" s="127"/>
      <c r="U24" s="122"/>
    </row>
    <row r="25" spans="1:21" ht="34.5" customHeight="1">
      <c r="A25" s="117" t="s">
        <v>109</v>
      </c>
      <c r="C25" s="50">
        <v>0</v>
      </c>
      <c r="D25" s="50"/>
      <c r="E25" s="50">
        <v>0</v>
      </c>
      <c r="F25" s="50"/>
      <c r="G25" s="50">
        <v>0</v>
      </c>
      <c r="H25" s="50"/>
      <c r="I25" s="50">
        <f t="shared" si="0"/>
        <v>0</v>
      </c>
      <c r="J25" s="50"/>
      <c r="K25" s="50">
        <v>2179357</v>
      </c>
      <c r="L25" s="50"/>
      <c r="M25" s="50">
        <v>94183207583</v>
      </c>
      <c r="N25" s="50"/>
      <c r="O25" s="50">
        <v>77113626752</v>
      </c>
      <c r="P25" s="50"/>
      <c r="Q25" s="50">
        <v>17069580831</v>
      </c>
      <c r="R25" s="127"/>
      <c r="S25" s="127"/>
      <c r="U25" s="122"/>
    </row>
    <row r="26" spans="1:21" ht="34.5" customHeight="1">
      <c r="A26" s="117" t="s">
        <v>90</v>
      </c>
      <c r="C26" s="50">
        <v>0</v>
      </c>
      <c r="D26" s="50"/>
      <c r="E26" s="50">
        <v>0</v>
      </c>
      <c r="F26" s="50"/>
      <c r="G26" s="50">
        <v>0</v>
      </c>
      <c r="H26" s="50"/>
      <c r="I26" s="50">
        <f t="shared" si="0"/>
        <v>0</v>
      </c>
      <c r="J26" s="50"/>
      <c r="K26" s="50">
        <v>30000000</v>
      </c>
      <c r="L26" s="50"/>
      <c r="M26" s="50">
        <v>137980518391</v>
      </c>
      <c r="N26" s="50"/>
      <c r="O26" s="50">
        <v>103628336315</v>
      </c>
      <c r="P26" s="50"/>
      <c r="Q26" s="50">
        <v>34352182076</v>
      </c>
      <c r="R26" s="127"/>
      <c r="S26" s="127"/>
      <c r="U26" s="122"/>
    </row>
    <row r="27" spans="1:21" ht="34.5" customHeight="1">
      <c r="A27" s="117" t="s">
        <v>91</v>
      </c>
      <c r="C27" s="50">
        <v>0</v>
      </c>
      <c r="D27" s="50"/>
      <c r="E27" s="50">
        <v>0</v>
      </c>
      <c r="F27" s="50"/>
      <c r="G27" s="50">
        <v>0</v>
      </c>
      <c r="H27" s="50"/>
      <c r="I27" s="50">
        <f t="shared" si="0"/>
        <v>0</v>
      </c>
      <c r="J27" s="50"/>
      <c r="K27" s="50">
        <v>3700000</v>
      </c>
      <c r="L27" s="50"/>
      <c r="M27" s="50">
        <v>100384139847</v>
      </c>
      <c r="N27" s="50"/>
      <c r="O27" s="50">
        <v>102531791639</v>
      </c>
      <c r="P27" s="50"/>
      <c r="Q27" s="50">
        <v>-2147651792</v>
      </c>
      <c r="R27" s="127"/>
      <c r="S27" s="127"/>
      <c r="U27" s="122"/>
    </row>
    <row r="28" spans="1:21" ht="34.5" customHeight="1">
      <c r="A28" s="117" t="s">
        <v>118</v>
      </c>
      <c r="C28" s="50">
        <v>0</v>
      </c>
      <c r="D28" s="50"/>
      <c r="E28" s="50">
        <v>0</v>
      </c>
      <c r="F28" s="50"/>
      <c r="G28" s="50">
        <v>0</v>
      </c>
      <c r="H28" s="50"/>
      <c r="I28" s="50">
        <f t="shared" si="0"/>
        <v>0</v>
      </c>
      <c r="J28" s="50"/>
      <c r="K28" s="50">
        <v>500000</v>
      </c>
      <c r="L28" s="50"/>
      <c r="M28" s="50">
        <v>34902346186</v>
      </c>
      <c r="N28" s="50"/>
      <c r="O28" s="50">
        <v>27982507500</v>
      </c>
      <c r="P28" s="50"/>
      <c r="Q28" s="50">
        <v>6919838686</v>
      </c>
      <c r="R28" s="127"/>
      <c r="S28" s="127"/>
      <c r="U28" s="122"/>
    </row>
    <row r="29" spans="1:21" ht="34.5" customHeight="1">
      <c r="A29" s="117" t="s">
        <v>119</v>
      </c>
      <c r="C29" s="50">
        <v>0</v>
      </c>
      <c r="D29" s="50"/>
      <c r="E29" s="50">
        <v>0</v>
      </c>
      <c r="F29" s="50"/>
      <c r="G29" s="50">
        <v>0</v>
      </c>
      <c r="H29" s="50"/>
      <c r="I29" s="50">
        <f t="shared" si="0"/>
        <v>0</v>
      </c>
      <c r="J29" s="50"/>
      <c r="K29" s="50">
        <v>16188679</v>
      </c>
      <c r="L29" s="50"/>
      <c r="M29" s="50">
        <v>103060290330</v>
      </c>
      <c r="N29" s="50"/>
      <c r="O29" s="50">
        <v>94783978964</v>
      </c>
      <c r="P29" s="50"/>
      <c r="Q29" s="50">
        <v>8276311366</v>
      </c>
      <c r="R29" s="127"/>
      <c r="S29" s="127"/>
      <c r="U29" s="122"/>
    </row>
    <row r="30" spans="1:21" ht="34.5" customHeight="1">
      <c r="A30" s="117" t="s">
        <v>99</v>
      </c>
      <c r="C30" s="50">
        <v>0</v>
      </c>
      <c r="D30" s="50"/>
      <c r="E30" s="50">
        <v>0</v>
      </c>
      <c r="F30" s="50"/>
      <c r="G30" s="50">
        <v>0</v>
      </c>
      <c r="H30" s="50"/>
      <c r="I30" s="50">
        <f t="shared" si="0"/>
        <v>0</v>
      </c>
      <c r="J30" s="50"/>
      <c r="K30" s="50">
        <v>2264962</v>
      </c>
      <c r="L30" s="50"/>
      <c r="M30" s="50">
        <v>11901251842</v>
      </c>
      <c r="N30" s="50"/>
      <c r="O30" s="50">
        <v>11085433487</v>
      </c>
      <c r="P30" s="50"/>
      <c r="Q30" s="50">
        <v>815818355</v>
      </c>
      <c r="R30" s="127"/>
      <c r="S30" s="127"/>
      <c r="U30" s="122"/>
    </row>
    <row r="31" spans="1:21" ht="34.5" customHeight="1">
      <c r="A31" s="117" t="s">
        <v>84</v>
      </c>
      <c r="C31" s="50">
        <v>0</v>
      </c>
      <c r="D31" s="50"/>
      <c r="E31" s="50">
        <v>0</v>
      </c>
      <c r="F31" s="50"/>
      <c r="G31" s="50">
        <v>0</v>
      </c>
      <c r="H31" s="50"/>
      <c r="I31" s="50">
        <f t="shared" si="0"/>
        <v>0</v>
      </c>
      <c r="J31" s="50"/>
      <c r="K31" s="50">
        <v>886250</v>
      </c>
      <c r="L31" s="50"/>
      <c r="M31" s="50">
        <v>130504299279</v>
      </c>
      <c r="N31" s="50"/>
      <c r="O31" s="50">
        <v>153598036857</v>
      </c>
      <c r="P31" s="50"/>
      <c r="Q31" s="50">
        <v>-23093737578</v>
      </c>
      <c r="R31" s="127"/>
      <c r="S31" s="127"/>
      <c r="U31" s="122"/>
    </row>
    <row r="32" spans="1:21" ht="34.5" customHeight="1">
      <c r="A32" s="117" t="s">
        <v>105</v>
      </c>
      <c r="C32" s="50">
        <v>0</v>
      </c>
      <c r="D32" s="50"/>
      <c r="E32" s="50">
        <v>0</v>
      </c>
      <c r="F32" s="50"/>
      <c r="G32" s="50">
        <v>0</v>
      </c>
      <c r="H32" s="50"/>
      <c r="I32" s="50">
        <f t="shared" si="0"/>
        <v>0</v>
      </c>
      <c r="J32" s="50"/>
      <c r="K32" s="50">
        <v>24000001</v>
      </c>
      <c r="L32" s="50"/>
      <c r="M32" s="50">
        <v>153906185109</v>
      </c>
      <c r="N32" s="50"/>
      <c r="O32" s="50">
        <v>149173279583</v>
      </c>
      <c r="P32" s="50"/>
      <c r="Q32" s="50">
        <v>4732905526</v>
      </c>
      <c r="R32" s="127"/>
      <c r="S32" s="127"/>
      <c r="U32" s="122"/>
    </row>
    <row r="33" spans="1:21" ht="34.5" customHeight="1">
      <c r="A33" s="117" t="s">
        <v>85</v>
      </c>
      <c r="C33" s="50">
        <v>0</v>
      </c>
      <c r="D33" s="50"/>
      <c r="E33" s="50">
        <v>0</v>
      </c>
      <c r="F33" s="50"/>
      <c r="G33" s="50">
        <v>0</v>
      </c>
      <c r="H33" s="50"/>
      <c r="I33" s="50">
        <f t="shared" si="0"/>
        <v>0</v>
      </c>
      <c r="J33" s="50"/>
      <c r="K33" s="50">
        <v>9900000</v>
      </c>
      <c r="L33" s="50"/>
      <c r="M33" s="50">
        <v>284061060781</v>
      </c>
      <c r="N33" s="50"/>
      <c r="O33" s="50">
        <v>320453365691</v>
      </c>
      <c r="P33" s="50"/>
      <c r="Q33" s="50">
        <v>-36392304910</v>
      </c>
      <c r="R33" s="127"/>
      <c r="S33" s="127"/>
      <c r="U33" s="122"/>
    </row>
    <row r="34" spans="1:21" ht="34.5" customHeight="1">
      <c r="A34" s="117" t="s">
        <v>108</v>
      </c>
      <c r="C34" s="50">
        <v>0</v>
      </c>
      <c r="D34" s="50"/>
      <c r="E34" s="50">
        <v>0</v>
      </c>
      <c r="F34" s="50"/>
      <c r="G34" s="50">
        <v>0</v>
      </c>
      <c r="H34" s="50"/>
      <c r="I34" s="50">
        <f t="shared" si="0"/>
        <v>0</v>
      </c>
      <c r="J34" s="50"/>
      <c r="K34" s="50">
        <v>5407142</v>
      </c>
      <c r="L34" s="50"/>
      <c r="M34" s="50">
        <v>65488767180</v>
      </c>
      <c r="N34" s="50"/>
      <c r="O34" s="50">
        <v>56756985621</v>
      </c>
      <c r="P34" s="50"/>
      <c r="Q34" s="50">
        <v>8731781559</v>
      </c>
      <c r="R34" s="127"/>
      <c r="S34" s="127"/>
      <c r="U34" s="122"/>
    </row>
    <row r="35" spans="1:21" ht="34.5" customHeight="1">
      <c r="A35" s="117" t="s">
        <v>145</v>
      </c>
      <c r="C35" s="50">
        <v>0</v>
      </c>
      <c r="D35" s="50"/>
      <c r="E35" s="50">
        <v>0</v>
      </c>
      <c r="F35" s="50"/>
      <c r="G35" s="50">
        <v>0</v>
      </c>
      <c r="H35" s="50"/>
      <c r="I35" s="50">
        <f t="shared" si="0"/>
        <v>0</v>
      </c>
      <c r="J35" s="50"/>
      <c r="K35" s="50">
        <v>30000</v>
      </c>
      <c r="L35" s="50"/>
      <c r="M35" s="50">
        <v>19648157131</v>
      </c>
      <c r="N35" s="50"/>
      <c r="O35" s="50">
        <v>19527448701</v>
      </c>
      <c r="P35" s="50"/>
      <c r="Q35" s="50">
        <v>120708430</v>
      </c>
      <c r="R35" s="127"/>
      <c r="S35" s="127"/>
      <c r="U35" s="122"/>
    </row>
    <row r="36" spans="1:21" ht="34.5" customHeight="1">
      <c r="A36" s="117" t="s">
        <v>146</v>
      </c>
      <c r="C36" s="50">
        <v>0</v>
      </c>
      <c r="D36" s="50"/>
      <c r="E36" s="50">
        <v>0</v>
      </c>
      <c r="F36" s="50"/>
      <c r="G36" s="50">
        <v>0</v>
      </c>
      <c r="H36" s="50"/>
      <c r="I36" s="50">
        <f t="shared" si="0"/>
        <v>0</v>
      </c>
      <c r="J36" s="50"/>
      <c r="K36" s="50">
        <v>15500</v>
      </c>
      <c r="L36" s="50"/>
      <c r="M36" s="50">
        <v>9065856517</v>
      </c>
      <c r="N36" s="50"/>
      <c r="O36" s="50">
        <v>9058723591</v>
      </c>
      <c r="P36" s="50"/>
      <c r="Q36" s="50">
        <v>7132926</v>
      </c>
      <c r="R36" s="127"/>
      <c r="S36" s="127"/>
      <c r="U36" s="122"/>
    </row>
    <row r="37" spans="1:21" s="142" customFormat="1" ht="38.25" customHeight="1" thickBot="1">
      <c r="C37" s="50"/>
      <c r="E37" s="143">
        <f>SUM(E9:E36)</f>
        <v>62752362227</v>
      </c>
      <c r="F37" s="50"/>
      <c r="G37" s="143">
        <f>SUM(G9:G36)</f>
        <v>80759704277</v>
      </c>
      <c r="H37" s="50">
        <f ca="1">SUM(H9:H39)</f>
        <v>0</v>
      </c>
      <c r="I37" s="144">
        <f>SUM(I9:I36)</f>
        <v>-18007342050</v>
      </c>
      <c r="J37" s="142">
        <f ca="1">SUM(J9:J39)</f>
        <v>0</v>
      </c>
      <c r="K37" s="50"/>
      <c r="L37" s="142">
        <f ca="1">SUM(L9:L39)</f>
        <v>0</v>
      </c>
      <c r="M37" s="144">
        <f>SUM(M9:M36)</f>
        <v>2224944358211</v>
      </c>
      <c r="N37" s="144">
        <f ca="1">SUM(N9:N39)</f>
        <v>0</v>
      </c>
      <c r="O37" s="144">
        <f>SUM(O9:O36)</f>
        <v>2267585934605</v>
      </c>
      <c r="P37" s="144">
        <f ca="1">SUM(P9:P39)</f>
        <v>0</v>
      </c>
      <c r="Q37" s="144">
        <f>SUM(Q9:Q36)</f>
        <v>-42641576394</v>
      </c>
      <c r="R37" s="50"/>
      <c r="S37" s="50"/>
    </row>
    <row r="38" spans="1:21" ht="38.25" customHeight="1" thickTop="1">
      <c r="M38" s="128"/>
    </row>
    <row r="39" spans="1:21" s="50" customFormat="1" ht="38.25" customHeight="1"/>
    <row r="40" spans="1:21" s="50" customFormat="1" ht="38.25" customHeight="1"/>
    <row r="41" spans="1:21" s="50" customFormat="1" ht="38.25" customHeight="1"/>
    <row r="42" spans="1:21" s="50" customFormat="1" ht="38.25" customHeight="1">
      <c r="G42" s="145"/>
      <c r="H42" s="145"/>
      <c r="I42" s="146"/>
      <c r="M42" s="122"/>
      <c r="N42" s="122"/>
      <c r="O42" s="122"/>
    </row>
    <row r="43" spans="1:21" s="50" customFormat="1" ht="38.25" customHeight="1"/>
    <row r="44" spans="1:21" s="50" customFormat="1" ht="38.25" customHeight="1"/>
    <row r="45" spans="1:21" s="50" customFormat="1" ht="38.25" customHeight="1"/>
    <row r="46" spans="1:21" s="50" customFormat="1" ht="38.25" customHeight="1"/>
    <row r="47" spans="1:21" s="50" customFormat="1" ht="38.25" customHeight="1"/>
    <row r="48" spans="1:21" ht="38.25" customHeight="1">
      <c r="I48" s="127"/>
    </row>
    <row r="49" spans="9:9" ht="38.25" customHeight="1">
      <c r="I49" s="127"/>
    </row>
    <row r="50" spans="9:9" ht="38.25" customHeight="1"/>
    <row r="51" spans="9:9" ht="38.25" customHeight="1"/>
    <row r="52" spans="9:9" ht="38.25" customHeight="1"/>
    <row r="53" spans="9:9" ht="38.25" customHeight="1"/>
    <row r="54" spans="9:9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47">
    <sortCondition descending="1" ref="Q9:Q52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2"/>
  <sheetViews>
    <sheetView rightToLeft="1" view="pageBreakPreview" topLeftCell="A22" zoomScale="60" zoomScaleNormal="100" workbookViewId="0">
      <selection activeCell="O13" sqref="O13"/>
    </sheetView>
  </sheetViews>
  <sheetFormatPr defaultColWidth="9.140625" defaultRowHeight="42.75"/>
  <cols>
    <col min="1" max="1" width="68.42578125" style="153" bestFit="1" customWidth="1"/>
    <col min="2" max="2" width="1" style="153" customWidth="1"/>
    <col min="3" max="3" width="22.7109375" style="154" bestFit="1" customWidth="1"/>
    <col min="4" max="4" width="1" style="153" customWidth="1"/>
    <col min="5" max="5" width="29.85546875" style="153" bestFit="1" customWidth="1"/>
    <col min="6" max="6" width="1" style="153" customWidth="1"/>
    <col min="7" max="7" width="33.42578125" style="153" customWidth="1"/>
    <col min="8" max="8" width="1" style="153" customWidth="1"/>
    <col min="9" max="9" width="28.85546875" style="153" customWidth="1"/>
    <col min="10" max="10" width="1" style="153" customWidth="1"/>
    <col min="11" max="11" width="21.7109375" style="154" customWidth="1"/>
    <col min="12" max="12" width="1" style="153" customWidth="1"/>
    <col min="13" max="13" width="30.85546875" style="153" customWidth="1"/>
    <col min="14" max="14" width="1" style="153" customWidth="1"/>
    <col min="15" max="15" width="32.5703125" style="153" bestFit="1" customWidth="1"/>
    <col min="16" max="16" width="1" style="153" customWidth="1"/>
    <col min="17" max="17" width="30.5703125" style="28" customWidth="1"/>
    <col min="18" max="18" width="1.85546875" style="153" customWidth="1"/>
    <col min="19" max="19" width="21.140625" style="153" bestFit="1" customWidth="1"/>
    <col min="20" max="20" width="13.85546875" style="153" customWidth="1"/>
    <col min="21" max="21" width="6.140625" style="153" customWidth="1"/>
    <col min="22" max="22" width="6.85546875" style="153" customWidth="1"/>
    <col min="23" max="24" width="29.7109375" style="153" bestFit="1" customWidth="1"/>
    <col min="25" max="25" width="12.85546875" style="149" customWidth="1"/>
    <col min="26" max="26" width="15.140625" style="153" bestFit="1" customWidth="1"/>
    <col min="27" max="27" width="22.28515625" style="153" bestFit="1" customWidth="1"/>
    <col min="28" max="16384" width="9.140625" style="153"/>
  </cols>
  <sheetData>
    <row r="1" spans="1:27" s="147" customFormat="1" ht="18.75" customHeight="1">
      <c r="C1" s="148"/>
      <c r="K1" s="148"/>
      <c r="Q1" s="27"/>
      <c r="Y1" s="149"/>
    </row>
    <row r="2" spans="1:27" s="151" customFormat="1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Y2" s="149"/>
    </row>
    <row r="3" spans="1:27" s="151" customFormat="1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Y3" s="149"/>
    </row>
    <row r="4" spans="1:27" s="151" customFormat="1">
      <c r="A4" s="150" t="str">
        <f>'درآمد سود سهام '!A4:S4</f>
        <v>برای ماه منتهی به 1402/07/30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Y4" s="149"/>
    </row>
    <row r="5" spans="1:27" s="147" customFormat="1" ht="19.5" customHeight="1">
      <c r="A5" s="139"/>
      <c r="B5" s="139"/>
      <c r="C5" s="139"/>
      <c r="D5" s="139"/>
      <c r="E5" s="139"/>
      <c r="F5" s="139"/>
      <c r="G5" s="152"/>
      <c r="H5" s="139"/>
      <c r="I5" s="121"/>
      <c r="J5" s="139"/>
      <c r="K5" s="139"/>
      <c r="L5" s="139"/>
      <c r="M5" s="139"/>
      <c r="N5" s="139"/>
      <c r="O5" s="139"/>
      <c r="P5" s="139"/>
      <c r="Q5" s="16"/>
      <c r="Y5" s="149"/>
    </row>
    <row r="6" spans="1:27">
      <c r="A6" s="140" t="s">
        <v>79</v>
      </c>
      <c r="B6" s="140"/>
      <c r="C6" s="140"/>
      <c r="D6" s="140"/>
      <c r="E6" s="140"/>
      <c r="F6" s="140"/>
      <c r="G6" s="140"/>
      <c r="H6" s="140"/>
      <c r="I6" s="140"/>
    </row>
    <row r="7" spans="1:27" s="60" customFormat="1" ht="43.5" thickBot="1">
      <c r="A7" s="68" t="s">
        <v>3</v>
      </c>
      <c r="C7" s="155" t="s">
        <v>169</v>
      </c>
      <c r="D7" s="155" t="s">
        <v>31</v>
      </c>
      <c r="E7" s="155" t="s">
        <v>31</v>
      </c>
      <c r="F7" s="155" t="s">
        <v>31</v>
      </c>
      <c r="G7" s="155" t="s">
        <v>31</v>
      </c>
      <c r="H7" s="155" t="s">
        <v>31</v>
      </c>
      <c r="I7" s="155" t="s">
        <v>31</v>
      </c>
      <c r="J7" s="113"/>
      <c r="K7" s="155" t="s">
        <v>170</v>
      </c>
      <c r="L7" s="155" t="s">
        <v>32</v>
      </c>
      <c r="M7" s="155" t="s">
        <v>32</v>
      </c>
      <c r="N7" s="155" t="s">
        <v>32</v>
      </c>
      <c r="O7" s="155" t="s">
        <v>32</v>
      </c>
      <c r="P7" s="155" t="s">
        <v>32</v>
      </c>
      <c r="Q7" s="155" t="s">
        <v>32</v>
      </c>
      <c r="Y7" s="149"/>
    </row>
    <row r="8" spans="1:27" s="156" customFormat="1" ht="66" customHeight="1" thickBot="1">
      <c r="A8" s="155" t="s">
        <v>3</v>
      </c>
      <c r="C8" s="157" t="s">
        <v>6</v>
      </c>
      <c r="E8" s="157" t="s">
        <v>45</v>
      </c>
      <c r="G8" s="157" t="s">
        <v>46</v>
      </c>
      <c r="I8" s="157" t="s">
        <v>47</v>
      </c>
      <c r="K8" s="157" t="s">
        <v>6</v>
      </c>
      <c r="M8" s="157" t="s">
        <v>45</v>
      </c>
      <c r="O8" s="157" t="s">
        <v>46</v>
      </c>
      <c r="Q8" s="34" t="s">
        <v>47</v>
      </c>
      <c r="Y8" s="158"/>
    </row>
    <row r="9" spans="1:27" s="60" customFormat="1" ht="40.5" customHeight="1">
      <c r="A9" s="117" t="s">
        <v>120</v>
      </c>
      <c r="B9" s="113"/>
      <c r="C9" s="121">
        <v>5000000</v>
      </c>
      <c r="D9" s="121"/>
      <c r="E9" s="121">
        <v>76889767500</v>
      </c>
      <c r="F9" s="121"/>
      <c r="G9" s="121">
        <v>78579652500</v>
      </c>
      <c r="H9" s="121"/>
      <c r="I9" s="50">
        <f>E9-G9</f>
        <v>-1689885000</v>
      </c>
      <c r="J9" s="121"/>
      <c r="K9" s="121">
        <v>5000000</v>
      </c>
      <c r="L9" s="121"/>
      <c r="M9" s="121">
        <v>76889767500</v>
      </c>
      <c r="N9" s="121"/>
      <c r="O9" s="121">
        <v>89208833233</v>
      </c>
      <c r="P9" s="121"/>
      <c r="Q9" s="50">
        <f>M9-O9</f>
        <v>-12319065733</v>
      </c>
      <c r="S9" s="83"/>
      <c r="T9" s="83"/>
      <c r="U9" s="83"/>
      <c r="V9" s="83"/>
      <c r="W9" s="83"/>
      <c r="X9" s="83"/>
      <c r="Y9" s="83"/>
    </row>
    <row r="10" spans="1:27" s="60" customFormat="1" ht="40.5" customHeight="1">
      <c r="A10" s="117" t="s">
        <v>149</v>
      </c>
      <c r="B10" s="113"/>
      <c r="C10" s="121">
        <v>100000</v>
      </c>
      <c r="D10" s="121"/>
      <c r="E10" s="121">
        <v>1876766400</v>
      </c>
      <c r="F10" s="121"/>
      <c r="G10" s="121">
        <v>1890683100</v>
      </c>
      <c r="H10" s="121"/>
      <c r="I10" s="50">
        <f t="shared" ref="I10:I34" si="0">E10-G10</f>
        <v>-13916700</v>
      </c>
      <c r="J10" s="121"/>
      <c r="K10" s="121">
        <v>100000</v>
      </c>
      <c r="L10" s="121"/>
      <c r="M10" s="121">
        <v>1876766400</v>
      </c>
      <c r="N10" s="121"/>
      <c r="O10" s="121">
        <v>1924083877</v>
      </c>
      <c r="P10" s="121"/>
      <c r="Q10" s="50">
        <f t="shared" ref="Q10:Q34" si="1">M10-O10</f>
        <v>-47317477</v>
      </c>
      <c r="S10" s="83"/>
      <c r="T10" s="83"/>
      <c r="U10" s="83"/>
      <c r="V10" s="83"/>
      <c r="W10" s="83"/>
      <c r="X10" s="83"/>
      <c r="Y10" s="83"/>
    </row>
    <row r="11" spans="1:27" s="60" customFormat="1" ht="40.5" customHeight="1">
      <c r="A11" s="117" t="s">
        <v>127</v>
      </c>
      <c r="B11" s="113"/>
      <c r="C11" s="121">
        <v>74200000</v>
      </c>
      <c r="D11" s="121"/>
      <c r="E11" s="121">
        <v>226438625700</v>
      </c>
      <c r="F11" s="121"/>
      <c r="G11" s="121">
        <v>240968618147</v>
      </c>
      <c r="H11" s="121"/>
      <c r="I11" s="50">
        <f t="shared" si="0"/>
        <v>-14529992447</v>
      </c>
      <c r="J11" s="121"/>
      <c r="K11" s="121">
        <v>74200000</v>
      </c>
      <c r="L11" s="121"/>
      <c r="M11" s="121">
        <v>226438625700</v>
      </c>
      <c r="N11" s="121"/>
      <c r="O11" s="121">
        <v>267541674193</v>
      </c>
      <c r="P11" s="121"/>
      <c r="Q11" s="50">
        <f t="shared" si="1"/>
        <v>-41103048493</v>
      </c>
      <c r="S11" s="83"/>
      <c r="T11" s="83"/>
      <c r="U11" s="83"/>
      <c r="V11" s="83"/>
      <c r="W11" s="83"/>
      <c r="X11" s="83"/>
      <c r="Y11" s="83"/>
    </row>
    <row r="12" spans="1:27" s="60" customFormat="1" ht="40.5" customHeight="1">
      <c r="A12" s="117" t="s">
        <v>122</v>
      </c>
      <c r="B12" s="113"/>
      <c r="C12" s="121">
        <v>12185</v>
      </c>
      <c r="D12" s="121"/>
      <c r="E12" s="121">
        <v>531738717</v>
      </c>
      <c r="F12" s="121"/>
      <c r="G12" s="121">
        <v>-6215402629</v>
      </c>
      <c r="H12" s="121"/>
      <c r="I12" s="50">
        <f t="shared" si="0"/>
        <v>6747141346</v>
      </c>
      <c r="J12" s="121"/>
      <c r="K12" s="121">
        <v>12185</v>
      </c>
      <c r="L12" s="121"/>
      <c r="M12" s="121">
        <v>531738717</v>
      </c>
      <c r="N12" s="121"/>
      <c r="O12" s="121">
        <v>687771259</v>
      </c>
      <c r="P12" s="121"/>
      <c r="Q12" s="50">
        <f t="shared" si="1"/>
        <v>-156032542</v>
      </c>
      <c r="S12" s="83"/>
      <c r="T12" s="83"/>
      <c r="U12" s="83"/>
      <c r="V12" s="83"/>
      <c r="W12" s="83"/>
      <c r="X12" s="83"/>
      <c r="Y12" s="83"/>
    </row>
    <row r="13" spans="1:27" s="60" customFormat="1" ht="40.5" customHeight="1">
      <c r="A13" s="117" t="s">
        <v>89</v>
      </c>
      <c r="B13" s="113"/>
      <c r="C13" s="121">
        <v>43600000</v>
      </c>
      <c r="D13" s="121"/>
      <c r="E13" s="121">
        <v>379663480800</v>
      </c>
      <c r="F13" s="121"/>
      <c r="G13" s="121">
        <v>414769350600</v>
      </c>
      <c r="H13" s="121"/>
      <c r="I13" s="50">
        <f t="shared" si="0"/>
        <v>-35105869800</v>
      </c>
      <c r="J13" s="121"/>
      <c r="K13" s="121">
        <v>43600000</v>
      </c>
      <c r="L13" s="121"/>
      <c r="M13" s="121">
        <v>379663480800</v>
      </c>
      <c r="N13" s="121"/>
      <c r="O13" s="121">
        <v>411138870465</v>
      </c>
      <c r="P13" s="121"/>
      <c r="Q13" s="50">
        <f t="shared" si="1"/>
        <v>-31475389665</v>
      </c>
      <c r="S13" s="83"/>
      <c r="T13" s="83"/>
      <c r="U13" s="83"/>
      <c r="V13" s="83"/>
      <c r="W13" s="83"/>
      <c r="X13" s="83"/>
      <c r="Y13" s="83"/>
    </row>
    <row r="14" spans="1:27" s="60" customFormat="1" ht="40.5" customHeight="1">
      <c r="A14" s="117" t="s">
        <v>147</v>
      </c>
      <c r="B14" s="113"/>
      <c r="C14" s="121">
        <v>5400000</v>
      </c>
      <c r="D14" s="121"/>
      <c r="E14" s="121">
        <v>133230533400</v>
      </c>
      <c r="F14" s="121"/>
      <c r="G14" s="121">
        <v>140605899992</v>
      </c>
      <c r="H14" s="121"/>
      <c r="I14" s="50">
        <f t="shared" si="0"/>
        <v>-7375366592</v>
      </c>
      <c r="J14" s="121"/>
      <c r="K14" s="121">
        <v>5400000</v>
      </c>
      <c r="L14" s="121"/>
      <c r="M14" s="121">
        <v>133230533400</v>
      </c>
      <c r="N14" s="121"/>
      <c r="O14" s="121">
        <v>143331397572</v>
      </c>
      <c r="P14" s="121"/>
      <c r="Q14" s="50">
        <f t="shared" si="1"/>
        <v>-10100864172</v>
      </c>
      <c r="S14" s="83"/>
      <c r="T14" s="83"/>
      <c r="U14" s="83"/>
      <c r="V14" s="83"/>
      <c r="W14" s="83"/>
      <c r="X14" s="83"/>
      <c r="Y14" s="83"/>
    </row>
    <row r="15" spans="1:27" s="60" customFormat="1" ht="40.5" customHeight="1">
      <c r="A15" s="117" t="s">
        <v>96</v>
      </c>
      <c r="B15" s="113"/>
      <c r="C15" s="121">
        <v>2300000</v>
      </c>
      <c r="D15" s="121"/>
      <c r="E15" s="121">
        <v>73253532600</v>
      </c>
      <c r="F15" s="121"/>
      <c r="G15" s="121">
        <v>78832141200</v>
      </c>
      <c r="H15" s="121"/>
      <c r="I15" s="50">
        <f t="shared" si="0"/>
        <v>-5578608600</v>
      </c>
      <c r="J15" s="121"/>
      <c r="K15" s="121">
        <v>2300000</v>
      </c>
      <c r="L15" s="121"/>
      <c r="M15" s="121">
        <v>73253532600</v>
      </c>
      <c r="N15" s="121"/>
      <c r="O15" s="121">
        <v>74099469338</v>
      </c>
      <c r="P15" s="121"/>
      <c r="Q15" s="50">
        <f t="shared" si="1"/>
        <v>-845936738</v>
      </c>
      <c r="S15" s="83"/>
      <c r="T15" s="83"/>
      <c r="U15" s="83"/>
      <c r="V15" s="83"/>
      <c r="W15" s="83"/>
      <c r="X15" s="83"/>
      <c r="Y15" s="83"/>
      <c r="Z15" s="106"/>
      <c r="AA15" s="85"/>
    </row>
    <row r="16" spans="1:27" s="60" customFormat="1" ht="40.5" customHeight="1">
      <c r="A16" s="117" t="s">
        <v>125</v>
      </c>
      <c r="B16" s="113"/>
      <c r="C16" s="121">
        <v>3200000</v>
      </c>
      <c r="D16" s="121"/>
      <c r="E16" s="121">
        <v>87253732800</v>
      </c>
      <c r="F16" s="121"/>
      <c r="G16" s="121">
        <v>91649681304</v>
      </c>
      <c r="H16" s="121"/>
      <c r="I16" s="50">
        <f t="shared" si="0"/>
        <v>-4395948504</v>
      </c>
      <c r="J16" s="121"/>
      <c r="K16" s="121">
        <v>3200000</v>
      </c>
      <c r="L16" s="121"/>
      <c r="M16" s="121">
        <v>87253732800</v>
      </c>
      <c r="N16" s="121"/>
      <c r="O16" s="121">
        <v>101066368430</v>
      </c>
      <c r="P16" s="121"/>
      <c r="Q16" s="50">
        <f t="shared" si="1"/>
        <v>-13812635630</v>
      </c>
      <c r="S16" s="83"/>
      <c r="T16" s="83"/>
      <c r="U16" s="83"/>
      <c r="V16" s="83"/>
      <c r="W16" s="83"/>
      <c r="X16" s="83"/>
      <c r="Y16" s="83"/>
    </row>
    <row r="17" spans="1:25" s="60" customFormat="1" ht="40.5" customHeight="1">
      <c r="A17" s="117" t="s">
        <v>112</v>
      </c>
      <c r="B17" s="113"/>
      <c r="C17" s="121">
        <v>20000001</v>
      </c>
      <c r="D17" s="121"/>
      <c r="E17" s="121">
        <v>165807548290</v>
      </c>
      <c r="F17" s="121"/>
      <c r="G17" s="121">
        <v>171771848588</v>
      </c>
      <c r="H17" s="121"/>
      <c r="I17" s="50">
        <f t="shared" si="0"/>
        <v>-5964300298</v>
      </c>
      <c r="J17" s="121"/>
      <c r="K17" s="121">
        <v>20000001</v>
      </c>
      <c r="L17" s="121"/>
      <c r="M17" s="121">
        <v>165807548290</v>
      </c>
      <c r="N17" s="121"/>
      <c r="O17" s="121">
        <v>170852279458</v>
      </c>
      <c r="P17" s="121"/>
      <c r="Q17" s="50">
        <f t="shared" si="1"/>
        <v>-5044731168</v>
      </c>
      <c r="S17" s="83"/>
      <c r="T17" s="83"/>
      <c r="U17" s="83"/>
      <c r="V17" s="83"/>
      <c r="W17" s="83"/>
      <c r="X17" s="83"/>
      <c r="Y17" s="83"/>
    </row>
    <row r="18" spans="1:25" s="60" customFormat="1" ht="40.5" customHeight="1">
      <c r="A18" s="117" t="s">
        <v>88</v>
      </c>
      <c r="B18" s="113"/>
      <c r="C18" s="121">
        <v>6400000</v>
      </c>
      <c r="D18" s="121"/>
      <c r="E18" s="121">
        <v>265164825600</v>
      </c>
      <c r="F18" s="121"/>
      <c r="G18" s="121">
        <v>296592710400</v>
      </c>
      <c r="H18" s="121"/>
      <c r="I18" s="50">
        <f t="shared" si="0"/>
        <v>-31427884800</v>
      </c>
      <c r="J18" s="121"/>
      <c r="K18" s="121">
        <v>6400000</v>
      </c>
      <c r="L18" s="121"/>
      <c r="M18" s="121">
        <v>265164825600</v>
      </c>
      <c r="N18" s="121"/>
      <c r="O18" s="121">
        <v>318037143719</v>
      </c>
      <c r="P18" s="121"/>
      <c r="Q18" s="50">
        <f t="shared" si="1"/>
        <v>-52872318119</v>
      </c>
      <c r="S18" s="83"/>
      <c r="T18" s="83"/>
      <c r="U18" s="83"/>
      <c r="V18" s="83"/>
      <c r="W18" s="83"/>
      <c r="X18" s="83"/>
      <c r="Y18" s="83"/>
    </row>
    <row r="19" spans="1:25" s="60" customFormat="1" ht="40.5" customHeight="1">
      <c r="A19" s="117" t="s">
        <v>87</v>
      </c>
      <c r="B19" s="113"/>
      <c r="C19" s="121">
        <v>11000000</v>
      </c>
      <c r="D19" s="121"/>
      <c r="E19" s="121">
        <v>223720893000</v>
      </c>
      <c r="F19" s="121"/>
      <c r="G19" s="121">
        <v>228094713000</v>
      </c>
      <c r="H19" s="121"/>
      <c r="I19" s="50">
        <f t="shared" si="0"/>
        <v>-4373820000</v>
      </c>
      <c r="J19" s="121"/>
      <c r="K19" s="121">
        <v>11000000</v>
      </c>
      <c r="L19" s="121"/>
      <c r="M19" s="121">
        <v>223720893000</v>
      </c>
      <c r="N19" s="121"/>
      <c r="O19" s="121">
        <v>252958520866</v>
      </c>
      <c r="P19" s="121"/>
      <c r="Q19" s="50">
        <f t="shared" si="1"/>
        <v>-29237627866</v>
      </c>
      <c r="S19" s="83"/>
      <c r="T19" s="83"/>
      <c r="U19" s="83"/>
      <c r="V19" s="83"/>
      <c r="W19" s="83"/>
      <c r="X19" s="83"/>
      <c r="Y19" s="83"/>
    </row>
    <row r="20" spans="1:25" s="60" customFormat="1" ht="40.5" customHeight="1">
      <c r="A20" s="117" t="s">
        <v>110</v>
      </c>
      <c r="B20" s="113"/>
      <c r="C20" s="121">
        <v>22380758</v>
      </c>
      <c r="D20" s="121"/>
      <c r="E20" s="121">
        <v>512139579117</v>
      </c>
      <c r="F20" s="121"/>
      <c r="G20" s="121">
        <v>544683848286</v>
      </c>
      <c r="H20" s="121"/>
      <c r="I20" s="50">
        <f t="shared" si="0"/>
        <v>-32544269169</v>
      </c>
      <c r="J20" s="121"/>
      <c r="K20" s="121">
        <v>22380758</v>
      </c>
      <c r="L20" s="121"/>
      <c r="M20" s="121">
        <v>512139579117</v>
      </c>
      <c r="N20" s="121"/>
      <c r="O20" s="121">
        <v>476672078397</v>
      </c>
      <c r="P20" s="121"/>
      <c r="Q20" s="50">
        <f t="shared" si="1"/>
        <v>35467500720</v>
      </c>
      <c r="S20" s="83"/>
      <c r="T20" s="83"/>
      <c r="U20" s="83"/>
      <c r="V20" s="83"/>
      <c r="W20" s="83"/>
      <c r="X20" s="83"/>
      <c r="Y20" s="83"/>
    </row>
    <row r="21" spans="1:25" s="60" customFormat="1" ht="40.5" customHeight="1">
      <c r="A21" s="117" t="s">
        <v>123</v>
      </c>
      <c r="B21" s="113"/>
      <c r="C21" s="121">
        <v>8200000</v>
      </c>
      <c r="D21" s="121"/>
      <c r="E21" s="121">
        <v>244943860500</v>
      </c>
      <c r="F21" s="121"/>
      <c r="G21" s="121">
        <v>236511701250</v>
      </c>
      <c r="H21" s="121"/>
      <c r="I21" s="50">
        <f t="shared" si="0"/>
        <v>8432159250</v>
      </c>
      <c r="J21" s="121"/>
      <c r="K21" s="121">
        <v>8200000</v>
      </c>
      <c r="L21" s="121"/>
      <c r="M21" s="121">
        <v>244943860500</v>
      </c>
      <c r="N21" s="121"/>
      <c r="O21" s="121">
        <v>253709967941</v>
      </c>
      <c r="P21" s="121"/>
      <c r="Q21" s="50">
        <f t="shared" si="1"/>
        <v>-8766107441</v>
      </c>
      <c r="S21" s="83"/>
      <c r="T21" s="83"/>
      <c r="U21" s="83"/>
      <c r="V21" s="83"/>
      <c r="W21" s="83"/>
      <c r="X21" s="83"/>
      <c r="Y21" s="83"/>
    </row>
    <row r="22" spans="1:25" s="60" customFormat="1" ht="40.5" customHeight="1">
      <c r="A22" s="117" t="s">
        <v>126</v>
      </c>
      <c r="B22" s="113"/>
      <c r="C22" s="121">
        <v>200000</v>
      </c>
      <c r="D22" s="121"/>
      <c r="E22" s="121">
        <v>2729661300</v>
      </c>
      <c r="F22" s="121"/>
      <c r="G22" s="121">
        <v>3532853700</v>
      </c>
      <c r="H22" s="121"/>
      <c r="I22" s="50">
        <f t="shared" si="0"/>
        <v>-803192400</v>
      </c>
      <c r="J22" s="121"/>
      <c r="K22" s="121">
        <v>200000</v>
      </c>
      <c r="L22" s="121"/>
      <c r="M22" s="121">
        <v>2729661300</v>
      </c>
      <c r="N22" s="121"/>
      <c r="O22" s="121">
        <v>2248938898</v>
      </c>
      <c r="P22" s="121"/>
      <c r="Q22" s="50">
        <f t="shared" si="1"/>
        <v>480722402</v>
      </c>
      <c r="S22" s="83"/>
      <c r="T22" s="83"/>
      <c r="U22" s="83"/>
      <c r="V22" s="83"/>
      <c r="W22" s="83"/>
      <c r="X22" s="83"/>
      <c r="Y22" s="83"/>
    </row>
    <row r="23" spans="1:25" s="60" customFormat="1" ht="40.5" customHeight="1">
      <c r="A23" s="117" t="s">
        <v>111</v>
      </c>
      <c r="B23" s="113"/>
      <c r="C23" s="121">
        <v>170000000</v>
      </c>
      <c r="D23" s="121"/>
      <c r="E23" s="121">
        <v>191125993500</v>
      </c>
      <c r="F23" s="121"/>
      <c r="G23" s="121">
        <v>222298709674</v>
      </c>
      <c r="H23" s="121"/>
      <c r="I23" s="50">
        <f t="shared" si="0"/>
        <v>-31172716174</v>
      </c>
      <c r="J23" s="121"/>
      <c r="K23" s="121">
        <v>170000000</v>
      </c>
      <c r="L23" s="121"/>
      <c r="M23" s="121">
        <v>191125993500</v>
      </c>
      <c r="N23" s="121"/>
      <c r="O23" s="121">
        <v>222927202995</v>
      </c>
      <c r="P23" s="121"/>
      <c r="Q23" s="50">
        <f t="shared" si="1"/>
        <v>-31801209495</v>
      </c>
      <c r="S23" s="83"/>
      <c r="T23" s="83"/>
      <c r="U23" s="83"/>
      <c r="V23" s="83"/>
      <c r="W23" s="83"/>
      <c r="X23" s="83"/>
      <c r="Y23" s="83"/>
    </row>
    <row r="24" spans="1:25" s="60" customFormat="1" ht="40.5" customHeight="1">
      <c r="A24" s="117" t="s">
        <v>109</v>
      </c>
      <c r="B24" s="113"/>
      <c r="C24" s="121">
        <v>6100000</v>
      </c>
      <c r="D24" s="121"/>
      <c r="E24" s="121">
        <v>267166842300</v>
      </c>
      <c r="F24" s="121"/>
      <c r="G24" s="121">
        <v>299971486350</v>
      </c>
      <c r="H24" s="121"/>
      <c r="I24" s="50">
        <f t="shared" si="0"/>
        <v>-32804644050</v>
      </c>
      <c r="J24" s="121"/>
      <c r="K24" s="121">
        <v>6100000</v>
      </c>
      <c r="L24" s="121"/>
      <c r="M24" s="121">
        <v>267166842300</v>
      </c>
      <c r="N24" s="121"/>
      <c r="O24" s="121">
        <v>216106137609</v>
      </c>
      <c r="P24" s="121"/>
      <c r="Q24" s="50">
        <f t="shared" si="1"/>
        <v>51060704691</v>
      </c>
      <c r="S24" s="83"/>
      <c r="T24" s="83"/>
      <c r="U24" s="83"/>
      <c r="V24" s="83"/>
      <c r="W24" s="83"/>
      <c r="X24" s="83"/>
      <c r="Y24" s="83"/>
    </row>
    <row r="25" spans="1:25" s="60" customFormat="1" ht="40.5" customHeight="1">
      <c r="A25" s="117" t="s">
        <v>90</v>
      </c>
      <c r="B25" s="113"/>
      <c r="C25" s="121">
        <v>20000000</v>
      </c>
      <c r="D25" s="121"/>
      <c r="E25" s="121">
        <v>87714972000</v>
      </c>
      <c r="F25" s="121"/>
      <c r="G25" s="121">
        <v>90239859000</v>
      </c>
      <c r="H25" s="121"/>
      <c r="I25" s="50">
        <f t="shared" si="0"/>
        <v>-2524887000</v>
      </c>
      <c r="J25" s="121"/>
      <c r="K25" s="121">
        <v>20000000</v>
      </c>
      <c r="L25" s="121"/>
      <c r="M25" s="121">
        <v>87714972000</v>
      </c>
      <c r="N25" s="121"/>
      <c r="O25" s="121">
        <v>69085557633</v>
      </c>
      <c r="P25" s="121"/>
      <c r="Q25" s="50">
        <f t="shared" si="1"/>
        <v>18629414367</v>
      </c>
      <c r="S25" s="83"/>
      <c r="T25" s="83"/>
      <c r="U25" s="83"/>
      <c r="V25" s="83"/>
      <c r="W25" s="83"/>
      <c r="X25" s="83"/>
      <c r="Y25" s="83"/>
    </row>
    <row r="26" spans="1:25" s="60" customFormat="1" ht="40.5" customHeight="1">
      <c r="A26" s="117" t="s">
        <v>91</v>
      </c>
      <c r="B26" s="113"/>
      <c r="C26" s="121">
        <v>2600000</v>
      </c>
      <c r="D26" s="121"/>
      <c r="E26" s="121">
        <v>41791850100</v>
      </c>
      <c r="F26" s="121"/>
      <c r="G26" s="121">
        <v>48511628100</v>
      </c>
      <c r="H26" s="121"/>
      <c r="I26" s="50">
        <f t="shared" si="0"/>
        <v>-6719778000</v>
      </c>
      <c r="J26" s="121"/>
      <c r="K26" s="121">
        <v>2600000</v>
      </c>
      <c r="L26" s="121"/>
      <c r="M26" s="121">
        <v>41791850100</v>
      </c>
      <c r="N26" s="121"/>
      <c r="O26" s="121">
        <v>31836205668</v>
      </c>
      <c r="P26" s="121"/>
      <c r="Q26" s="50">
        <f t="shared" si="1"/>
        <v>9955644432</v>
      </c>
      <c r="S26" s="83"/>
      <c r="T26" s="83"/>
      <c r="U26" s="83"/>
      <c r="V26" s="83"/>
      <c r="W26" s="83"/>
      <c r="X26" s="83"/>
      <c r="Y26" s="83"/>
    </row>
    <row r="27" spans="1:25" s="60" customFormat="1" ht="40.5" customHeight="1">
      <c r="A27" s="117" t="s">
        <v>119</v>
      </c>
      <c r="B27" s="113"/>
      <c r="C27" s="121">
        <v>20000000</v>
      </c>
      <c r="D27" s="121"/>
      <c r="E27" s="121">
        <v>106760970000</v>
      </c>
      <c r="F27" s="121"/>
      <c r="G27" s="121">
        <v>111134790000</v>
      </c>
      <c r="H27" s="121"/>
      <c r="I27" s="50">
        <f t="shared" si="0"/>
        <v>-4373820000</v>
      </c>
      <c r="J27" s="121"/>
      <c r="K27" s="121">
        <v>20000000</v>
      </c>
      <c r="L27" s="121"/>
      <c r="M27" s="121">
        <v>106760970000</v>
      </c>
      <c r="N27" s="121"/>
      <c r="O27" s="121">
        <v>112303820753</v>
      </c>
      <c r="P27" s="121"/>
      <c r="Q27" s="50">
        <f t="shared" si="1"/>
        <v>-5542850753</v>
      </c>
      <c r="S27" s="83"/>
      <c r="T27" s="83"/>
      <c r="U27" s="83"/>
      <c r="V27" s="83"/>
      <c r="W27" s="83"/>
      <c r="X27" s="83"/>
      <c r="Y27" s="83"/>
    </row>
    <row r="28" spans="1:25" s="60" customFormat="1" ht="40.5" customHeight="1">
      <c r="A28" s="117" t="s">
        <v>107</v>
      </c>
      <c r="B28" s="113"/>
      <c r="C28" s="121">
        <v>6900000</v>
      </c>
      <c r="D28" s="121"/>
      <c r="E28" s="121">
        <v>156726893250</v>
      </c>
      <c r="F28" s="121"/>
      <c r="G28" s="121">
        <v>157095541121</v>
      </c>
      <c r="H28" s="121"/>
      <c r="I28" s="50">
        <f t="shared" si="0"/>
        <v>-368647871</v>
      </c>
      <c r="J28" s="121"/>
      <c r="K28" s="121">
        <v>6900000</v>
      </c>
      <c r="L28" s="121"/>
      <c r="M28" s="121">
        <v>156726893250</v>
      </c>
      <c r="N28" s="121"/>
      <c r="O28" s="121">
        <v>236068987370</v>
      </c>
      <c r="P28" s="121"/>
      <c r="Q28" s="50">
        <f t="shared" si="1"/>
        <v>-79342094120</v>
      </c>
      <c r="S28" s="83"/>
      <c r="T28" s="83"/>
      <c r="U28" s="83"/>
      <c r="V28" s="83"/>
      <c r="W28" s="83"/>
      <c r="X28" s="83"/>
      <c r="Y28" s="83"/>
    </row>
    <row r="29" spans="1:25" s="60" customFormat="1" ht="40.5" customHeight="1">
      <c r="A29" s="117" t="s">
        <v>99</v>
      </c>
      <c r="B29" s="113"/>
      <c r="C29" s="121">
        <v>81428571</v>
      </c>
      <c r="D29" s="121"/>
      <c r="E29" s="121">
        <v>317381702400</v>
      </c>
      <c r="F29" s="121"/>
      <c r="G29" s="121">
        <v>314467715844</v>
      </c>
      <c r="H29" s="121"/>
      <c r="I29" s="50">
        <f t="shared" si="0"/>
        <v>2913986556</v>
      </c>
      <c r="J29" s="121"/>
      <c r="K29" s="121">
        <v>81428571</v>
      </c>
      <c r="L29" s="121"/>
      <c r="M29" s="121">
        <v>317381702400</v>
      </c>
      <c r="N29" s="121"/>
      <c r="O29" s="121">
        <v>279349220311</v>
      </c>
      <c r="P29" s="121"/>
      <c r="Q29" s="50">
        <f t="shared" si="1"/>
        <v>38032482089</v>
      </c>
      <c r="S29" s="83"/>
      <c r="T29" s="83"/>
      <c r="U29" s="83"/>
      <c r="V29" s="83"/>
      <c r="W29" s="83"/>
      <c r="X29" s="83"/>
      <c r="Y29" s="83"/>
    </row>
    <row r="30" spans="1:25" s="60" customFormat="1" ht="40.5" customHeight="1">
      <c r="A30" s="117" t="s">
        <v>115</v>
      </c>
      <c r="B30" s="113"/>
      <c r="C30" s="121">
        <v>100000</v>
      </c>
      <c r="D30" s="121"/>
      <c r="E30" s="121">
        <v>2887715250</v>
      </c>
      <c r="F30" s="121"/>
      <c r="G30" s="121">
        <v>2887715250</v>
      </c>
      <c r="H30" s="121"/>
      <c r="I30" s="50">
        <f t="shared" si="0"/>
        <v>0</v>
      </c>
      <c r="J30" s="121"/>
      <c r="K30" s="121">
        <v>100000</v>
      </c>
      <c r="L30" s="121"/>
      <c r="M30" s="121">
        <v>2887715250</v>
      </c>
      <c r="N30" s="121"/>
      <c r="O30" s="121">
        <v>2887715250</v>
      </c>
      <c r="P30" s="121"/>
      <c r="Q30" s="50">
        <f t="shared" si="1"/>
        <v>0</v>
      </c>
      <c r="S30" s="83"/>
      <c r="T30" s="83"/>
      <c r="U30" s="83"/>
      <c r="V30" s="83"/>
      <c r="W30" s="83"/>
      <c r="X30" s="83"/>
      <c r="Y30" s="83"/>
    </row>
    <row r="31" spans="1:25" s="60" customFormat="1" ht="40.5" customHeight="1">
      <c r="A31" s="117" t="s">
        <v>85</v>
      </c>
      <c r="B31" s="113"/>
      <c r="C31" s="121">
        <v>1800000</v>
      </c>
      <c r="D31" s="121"/>
      <c r="E31" s="121">
        <v>41225241600</v>
      </c>
      <c r="F31" s="121"/>
      <c r="G31" s="121">
        <v>45555323400</v>
      </c>
      <c r="H31" s="121"/>
      <c r="I31" s="50">
        <f t="shared" si="0"/>
        <v>-4330081800</v>
      </c>
      <c r="J31" s="121"/>
      <c r="K31" s="121">
        <v>1800000</v>
      </c>
      <c r="L31" s="121"/>
      <c r="M31" s="121">
        <v>41225241600</v>
      </c>
      <c r="N31" s="121"/>
      <c r="O31" s="121">
        <v>46751435777</v>
      </c>
      <c r="P31" s="121"/>
      <c r="Q31" s="50">
        <f t="shared" si="1"/>
        <v>-5526194177</v>
      </c>
      <c r="S31" s="83"/>
      <c r="T31" s="83"/>
      <c r="U31" s="83"/>
      <c r="V31" s="83"/>
      <c r="W31" s="83"/>
      <c r="X31" s="83"/>
      <c r="Y31" s="83"/>
    </row>
    <row r="32" spans="1:25" s="60" customFormat="1" ht="40.5" customHeight="1">
      <c r="A32" s="117" t="s">
        <v>148</v>
      </c>
      <c r="B32" s="113"/>
      <c r="C32" s="121">
        <v>1433642</v>
      </c>
      <c r="D32" s="121"/>
      <c r="E32" s="121">
        <v>62633664932</v>
      </c>
      <c r="F32" s="121"/>
      <c r="G32" s="121">
        <v>63953953671</v>
      </c>
      <c r="H32" s="121"/>
      <c r="I32" s="50">
        <f t="shared" si="0"/>
        <v>-1320288739</v>
      </c>
      <c r="J32" s="121"/>
      <c r="K32" s="121">
        <v>1433642</v>
      </c>
      <c r="L32" s="121"/>
      <c r="M32" s="121">
        <v>62633664932</v>
      </c>
      <c r="N32" s="121"/>
      <c r="O32" s="121">
        <v>64027045065</v>
      </c>
      <c r="P32" s="121"/>
      <c r="Q32" s="50">
        <f t="shared" si="1"/>
        <v>-1393380133</v>
      </c>
      <c r="S32" s="83"/>
      <c r="T32" s="83"/>
      <c r="U32" s="83"/>
      <c r="V32" s="83"/>
      <c r="W32" s="83"/>
      <c r="X32" s="83"/>
      <c r="Y32" s="83"/>
    </row>
    <row r="33" spans="1:25" s="60" customFormat="1" ht="40.5" customHeight="1">
      <c r="A33" s="117" t="s">
        <v>108</v>
      </c>
      <c r="B33" s="113"/>
      <c r="C33" s="121">
        <v>5600000</v>
      </c>
      <c r="D33" s="121"/>
      <c r="E33" s="121">
        <v>59563476000</v>
      </c>
      <c r="F33" s="121"/>
      <c r="G33" s="121">
        <v>66132158400</v>
      </c>
      <c r="H33" s="121"/>
      <c r="I33" s="50">
        <f t="shared" si="0"/>
        <v>-6568682400</v>
      </c>
      <c r="J33" s="121"/>
      <c r="K33" s="121">
        <v>5600000</v>
      </c>
      <c r="L33" s="121"/>
      <c r="M33" s="121">
        <v>59563476000</v>
      </c>
      <c r="N33" s="121"/>
      <c r="O33" s="121">
        <v>58147984975</v>
      </c>
      <c r="P33" s="121"/>
      <c r="Q33" s="50">
        <f t="shared" si="1"/>
        <v>1415491025</v>
      </c>
      <c r="S33" s="83"/>
      <c r="T33" s="83"/>
      <c r="U33" s="83"/>
      <c r="V33" s="83"/>
      <c r="W33" s="83"/>
      <c r="X33" s="83"/>
      <c r="Y33" s="83"/>
    </row>
    <row r="34" spans="1:25" s="60" customFormat="1" ht="40.5" customHeight="1">
      <c r="A34" s="117" t="s">
        <v>86</v>
      </c>
      <c r="B34" s="113"/>
      <c r="C34" s="121">
        <v>2700000</v>
      </c>
      <c r="D34" s="121"/>
      <c r="E34" s="121">
        <v>79041885750</v>
      </c>
      <c r="F34" s="121"/>
      <c r="G34" s="121">
        <v>82712761517</v>
      </c>
      <c r="H34" s="121"/>
      <c r="I34" s="50">
        <f t="shared" si="0"/>
        <v>-3670875767</v>
      </c>
      <c r="J34" s="121"/>
      <c r="K34" s="121">
        <v>2700000</v>
      </c>
      <c r="L34" s="121"/>
      <c r="M34" s="121">
        <v>79041885750</v>
      </c>
      <c r="N34" s="121"/>
      <c r="O34" s="121">
        <v>73865964977</v>
      </c>
      <c r="P34" s="121"/>
      <c r="Q34" s="50">
        <f t="shared" si="1"/>
        <v>5175920773</v>
      </c>
      <c r="S34" s="83"/>
      <c r="T34" s="83"/>
      <c r="U34" s="83"/>
      <c r="V34" s="83"/>
      <c r="W34" s="83"/>
      <c r="X34" s="83"/>
      <c r="Y34" s="83"/>
    </row>
    <row r="35" spans="1:25" ht="34.5" customHeight="1" thickBot="1">
      <c r="A35" s="159"/>
      <c r="B35" s="159"/>
      <c r="C35" s="160"/>
      <c r="D35" s="159"/>
      <c r="E35" s="143">
        <f>SUM(E9:E34)</f>
        <v>3807665752806</v>
      </c>
      <c r="F35" s="159"/>
      <c r="G35" s="143">
        <f>SUM(G9:G34)</f>
        <v>4027229941765</v>
      </c>
      <c r="H35" s="159"/>
      <c r="I35" s="161">
        <f>SUM(I9:I34)</f>
        <v>-219564188959</v>
      </c>
      <c r="J35" s="159"/>
      <c r="K35" s="160"/>
      <c r="L35" s="159"/>
      <c r="M35" s="143">
        <f>SUM(M9:M34)</f>
        <v>3807665752806</v>
      </c>
      <c r="N35" s="159"/>
      <c r="O35" s="143">
        <f>SUM(O9:O34)</f>
        <v>3976834676029</v>
      </c>
      <c r="P35" s="159"/>
      <c r="Q35" s="143">
        <f>SUM(Q9:Q34)</f>
        <v>-169168923223</v>
      </c>
      <c r="S35" s="83"/>
      <c r="T35" s="83"/>
      <c r="U35" s="83"/>
      <c r="V35" s="83"/>
      <c r="W35" s="83"/>
      <c r="X35" s="83"/>
      <c r="Y35" s="83"/>
    </row>
    <row r="36" spans="1:25" ht="43.5" thickTop="1"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25" s="28" customFormat="1"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Y37" s="35"/>
    </row>
    <row r="38" spans="1:25" s="28" customFormat="1">
      <c r="C38" s="121"/>
      <c r="D38" s="121"/>
      <c r="E38" s="121"/>
      <c r="F38" s="121"/>
      <c r="G38" s="121"/>
      <c r="H38" s="121"/>
      <c r="I38" s="162"/>
      <c r="J38" s="121"/>
      <c r="K38" s="121"/>
      <c r="L38" s="121"/>
      <c r="M38" s="121"/>
      <c r="N38" s="121"/>
      <c r="O38" s="121"/>
      <c r="P38" s="121"/>
      <c r="Q38" s="121"/>
      <c r="Y38" s="35"/>
    </row>
    <row r="39" spans="1:25" s="28" customFormat="1">
      <c r="C39" s="121"/>
      <c r="D39" s="121"/>
      <c r="E39" s="121"/>
      <c r="F39" s="121"/>
      <c r="G39" s="163"/>
      <c r="H39" s="163"/>
      <c r="I39" s="163"/>
      <c r="J39" s="121"/>
      <c r="K39" s="121"/>
      <c r="L39" s="121"/>
      <c r="M39" s="121"/>
      <c r="N39" s="121"/>
      <c r="O39" s="121"/>
      <c r="P39" s="121"/>
      <c r="Q39" s="121"/>
      <c r="Y39" s="35"/>
    </row>
    <row r="40" spans="1:25" s="28" customFormat="1">
      <c r="Y40" s="35"/>
    </row>
    <row r="41" spans="1:25" s="28" customFormat="1">
      <c r="Y41" s="35"/>
    </row>
    <row r="42" spans="1:25" s="28" customFormat="1">
      <c r="Y42" s="35"/>
    </row>
    <row r="43" spans="1:25" s="28" customFormat="1">
      <c r="Y43" s="35"/>
    </row>
    <row r="44" spans="1:25">
      <c r="E44" s="122"/>
      <c r="F44" s="113"/>
      <c r="G44" s="122"/>
      <c r="I44" s="164"/>
    </row>
    <row r="45" spans="1:25">
      <c r="A45" s="159"/>
      <c r="B45" s="159"/>
      <c r="C45" s="160"/>
      <c r="D45" s="159"/>
      <c r="E45" s="159"/>
      <c r="F45" s="159"/>
      <c r="G45" s="159"/>
      <c r="H45" s="159"/>
      <c r="I45" s="164"/>
      <c r="J45" s="159"/>
      <c r="K45" s="160"/>
      <c r="L45" s="159"/>
      <c r="M45" s="159"/>
      <c r="N45" s="159"/>
      <c r="O45" s="159"/>
      <c r="P45" s="159"/>
    </row>
    <row r="46" spans="1:25">
      <c r="A46" s="159"/>
      <c r="B46" s="159"/>
      <c r="C46" s="160"/>
      <c r="D46" s="159"/>
      <c r="E46" s="122"/>
      <c r="F46" s="113"/>
      <c r="G46" s="122"/>
      <c r="H46" s="113"/>
      <c r="I46" s="164"/>
      <c r="J46" s="159"/>
      <c r="K46" s="160"/>
      <c r="L46" s="159"/>
      <c r="M46" s="159"/>
      <c r="N46" s="159"/>
      <c r="O46" s="159"/>
      <c r="P46" s="159"/>
    </row>
    <row r="47" spans="1:25">
      <c r="E47" s="122"/>
      <c r="F47" s="113"/>
      <c r="G47" s="122"/>
      <c r="H47" s="113"/>
      <c r="I47" s="122"/>
    </row>
    <row r="48" spans="1:25">
      <c r="A48" s="159"/>
      <c r="B48" s="159"/>
      <c r="C48" s="160"/>
      <c r="D48" s="159"/>
      <c r="E48" s="159"/>
      <c r="F48" s="159"/>
      <c r="G48" s="121"/>
      <c r="H48" s="159"/>
      <c r="I48" s="165"/>
      <c r="J48" s="165"/>
      <c r="K48" s="165"/>
      <c r="L48" s="165"/>
      <c r="M48" s="165"/>
      <c r="N48" s="165"/>
      <c r="O48" s="165"/>
      <c r="P48" s="165"/>
      <c r="Q48" s="165"/>
    </row>
    <row r="49" spans="1:17">
      <c r="G49" s="121"/>
      <c r="I49" s="165"/>
      <c r="J49" s="165"/>
      <c r="K49" s="165"/>
      <c r="L49" s="165"/>
      <c r="M49" s="165"/>
      <c r="N49" s="165"/>
      <c r="O49" s="165"/>
      <c r="P49" s="165"/>
      <c r="Q49" s="165"/>
    </row>
    <row r="50" spans="1:17">
      <c r="A50" s="159"/>
      <c r="B50" s="159"/>
      <c r="C50" s="160"/>
      <c r="D50" s="159"/>
      <c r="E50" s="159"/>
      <c r="F50" s="159"/>
      <c r="G50" s="121"/>
      <c r="H50" s="159"/>
      <c r="I50" s="165"/>
      <c r="J50" s="165"/>
      <c r="K50" s="165"/>
      <c r="L50" s="165"/>
      <c r="M50" s="165"/>
      <c r="N50" s="165"/>
      <c r="O50" s="165"/>
      <c r="P50" s="165"/>
      <c r="Q50" s="165"/>
    </row>
    <row r="51" spans="1:17">
      <c r="A51" s="159"/>
      <c r="B51" s="159"/>
      <c r="C51" s="160"/>
      <c r="D51" s="159"/>
      <c r="E51" s="159"/>
      <c r="F51" s="159"/>
      <c r="G51" s="121"/>
      <c r="H51" s="159"/>
      <c r="I51" s="165"/>
      <c r="J51" s="165"/>
      <c r="K51" s="165"/>
      <c r="L51" s="165"/>
      <c r="M51" s="165"/>
      <c r="N51" s="165"/>
      <c r="O51" s="165"/>
      <c r="P51" s="165"/>
      <c r="Q51" s="165"/>
    </row>
    <row r="52" spans="1:17">
      <c r="A52" s="159"/>
      <c r="B52" s="159"/>
      <c r="C52" s="160"/>
      <c r="D52" s="159"/>
      <c r="E52" s="159"/>
      <c r="F52" s="159"/>
      <c r="G52" s="159"/>
      <c r="H52" s="159"/>
      <c r="I52" s="166"/>
      <c r="J52" s="165"/>
      <c r="K52" s="165"/>
      <c r="L52" s="165"/>
      <c r="M52" s="165"/>
      <c r="N52" s="165"/>
      <c r="O52" s="165"/>
      <c r="P52" s="165"/>
      <c r="Q52" s="166"/>
    </row>
    <row r="53" spans="1:17">
      <c r="A53" s="159"/>
      <c r="B53" s="159"/>
      <c r="C53" s="160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</row>
    <row r="54" spans="1:17">
      <c r="A54" s="159"/>
      <c r="B54" s="159"/>
      <c r="C54" s="160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</row>
    <row r="55" spans="1:17">
      <c r="A55" s="159"/>
      <c r="B55" s="159"/>
      <c r="C55" s="160"/>
      <c r="D55" s="159"/>
      <c r="E55" s="159"/>
      <c r="F55" s="159"/>
      <c r="G55" s="159"/>
      <c r="H55" s="159"/>
      <c r="I55" s="159"/>
      <c r="J55" s="159"/>
      <c r="K55" s="160"/>
      <c r="L55" s="159"/>
      <c r="M55" s="159"/>
      <c r="N55" s="159"/>
      <c r="O55" s="159"/>
      <c r="P55" s="159"/>
    </row>
    <row r="56" spans="1:17">
      <c r="C56" s="167"/>
      <c r="E56" s="168"/>
      <c r="G56" s="168"/>
      <c r="I56" s="169"/>
      <c r="K56" s="167"/>
      <c r="M56" s="168"/>
      <c r="O56" s="168"/>
      <c r="Q56" s="29"/>
    </row>
    <row r="57" spans="1:17">
      <c r="A57" s="159"/>
      <c r="B57" s="159"/>
      <c r="C57" s="160"/>
      <c r="D57" s="159"/>
      <c r="E57" s="159"/>
      <c r="F57" s="159"/>
      <c r="G57" s="159"/>
      <c r="H57" s="159"/>
      <c r="I57" s="159"/>
      <c r="J57" s="159"/>
      <c r="K57" s="160"/>
      <c r="L57" s="159"/>
      <c r="M57" s="159"/>
      <c r="N57" s="159"/>
      <c r="O57" s="159"/>
      <c r="P57" s="159"/>
    </row>
    <row r="58" spans="1:17">
      <c r="A58" s="159"/>
      <c r="B58" s="159"/>
      <c r="C58" s="160"/>
      <c r="D58" s="159"/>
      <c r="E58" s="159"/>
      <c r="F58" s="159"/>
      <c r="G58" s="159"/>
      <c r="H58" s="159"/>
      <c r="I58" s="159"/>
      <c r="J58" s="159"/>
      <c r="K58" s="160"/>
      <c r="L58" s="159"/>
      <c r="M58" s="159"/>
      <c r="N58" s="159"/>
      <c r="O58" s="159"/>
      <c r="P58" s="159"/>
    </row>
    <row r="59" spans="1:17">
      <c r="A59" s="159"/>
      <c r="B59" s="159"/>
      <c r="C59" s="160"/>
      <c r="D59" s="159"/>
      <c r="E59" s="159"/>
      <c r="F59" s="159"/>
      <c r="G59" s="159"/>
      <c r="H59" s="159"/>
      <c r="I59" s="159"/>
      <c r="J59" s="159"/>
      <c r="K59" s="160"/>
      <c r="L59" s="159"/>
      <c r="M59" s="159"/>
      <c r="N59" s="159"/>
      <c r="O59" s="159"/>
      <c r="P59" s="159"/>
    </row>
    <row r="60" spans="1:17">
      <c r="A60" s="159"/>
      <c r="B60" s="159"/>
      <c r="C60" s="160"/>
      <c r="D60" s="159"/>
      <c r="E60" s="159"/>
      <c r="F60" s="159"/>
      <c r="G60" s="159"/>
      <c r="H60" s="159"/>
      <c r="I60" s="159"/>
      <c r="J60" s="159"/>
      <c r="K60" s="160"/>
      <c r="L60" s="159"/>
      <c r="M60" s="159"/>
      <c r="N60" s="159"/>
      <c r="O60" s="159"/>
      <c r="P60" s="159"/>
    </row>
    <row r="61" spans="1:17">
      <c r="A61" s="159"/>
      <c r="B61" s="159"/>
      <c r="C61" s="160"/>
      <c r="D61" s="159"/>
      <c r="E61" s="159"/>
      <c r="F61" s="159"/>
      <c r="G61" s="159"/>
      <c r="H61" s="159"/>
      <c r="I61" s="159"/>
      <c r="J61" s="159"/>
      <c r="K61" s="160"/>
      <c r="L61" s="159"/>
      <c r="M61" s="159"/>
      <c r="N61" s="159"/>
      <c r="O61" s="159"/>
      <c r="P61" s="159"/>
    </row>
    <row r="62" spans="1:17">
      <c r="A62" s="159"/>
      <c r="B62" s="159"/>
      <c r="C62" s="160"/>
      <c r="D62" s="159"/>
      <c r="E62" s="159"/>
      <c r="F62" s="159"/>
      <c r="G62" s="159"/>
      <c r="H62" s="159"/>
      <c r="I62" s="159"/>
      <c r="J62" s="159"/>
      <c r="K62" s="160"/>
      <c r="L62" s="159"/>
      <c r="M62" s="159"/>
      <c r="N62" s="159"/>
      <c r="O62" s="159"/>
      <c r="P62" s="159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Mehri Ghasabi</cp:lastModifiedBy>
  <cp:lastPrinted>2023-04-24T13:57:09Z</cp:lastPrinted>
  <dcterms:created xsi:type="dcterms:W3CDTF">2019-07-05T09:08:54Z</dcterms:created>
  <dcterms:modified xsi:type="dcterms:W3CDTF">2023-11-01T11:53:40Z</dcterms:modified>
</cp:coreProperties>
</file>